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24226"/>
  <mc:AlternateContent xmlns:mc="http://schemas.openxmlformats.org/markup-compatibility/2006">
    <mc:Choice Requires="x15">
      <x15ac:absPath xmlns:x15ac="http://schemas.microsoft.com/office/spreadsheetml/2010/11/ac" url="E:\Dilip Work\ROC Work\SME Listed Companies\Quality RO\LODR Compliance\Reg 31 Shareholding Pattern\"/>
    </mc:Choice>
  </mc:AlternateContent>
  <xr:revisionPtr revIDLastSave="0" documentId="13_ncr:1_{288223D3-BF67-43E4-8AA1-7528BB04B934}" xr6:coauthVersionLast="47" xr6:coauthVersionMax="47" xr10:uidLastSave="{00000000-0000-0000-0000-000000000000}"/>
  <bookViews>
    <workbookView xWindow="-108" yWindow="-108" windowWidth="23256" windowHeight="12576" tabRatio="858" xr2:uid="{00000000-000D-0000-FFFF-FFFF00000000}"/>
  </bookViews>
  <sheets>
    <sheet name="SUMMARY" sheetId="1" r:id="rId1"/>
    <sheet name="Table I" sheetId="5" r:id="rId2"/>
    <sheet name="Table II" sheetId="7" r:id="rId3"/>
    <sheet name="Table III" sheetId="10" r:id="rId4"/>
    <sheet name="Table IV" sheetId="13" r:id="rId5"/>
    <sheet name="Bodies_Corporate" sheetId="37" r:id="rId6"/>
    <sheet name="Public" sheetId="34" r:id="rId7"/>
    <sheet name="Table V" sheetId="24" r:id="rId8"/>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7" i="13" l="1"/>
  <c r="H7" i="13"/>
  <c r="I7" i="13" s="1"/>
  <c r="L6" i="13"/>
  <c r="H6" i="13"/>
  <c r="H8" i="13" s="1"/>
  <c r="T8" i="13"/>
  <c r="R8" i="13"/>
  <c r="P8" i="13"/>
  <c r="N8" i="13"/>
  <c r="L8" i="13"/>
  <c r="K8" i="13"/>
  <c r="J8" i="13"/>
  <c r="G8" i="13"/>
  <c r="F8" i="13"/>
  <c r="E8" i="13"/>
  <c r="M39" i="10"/>
  <c r="I39" i="10"/>
  <c r="P39" i="10" s="1"/>
  <c r="M38" i="10"/>
  <c r="I38" i="10"/>
  <c r="M37" i="10"/>
  <c r="I37" i="10"/>
  <c r="M36" i="10"/>
  <c r="I36" i="10"/>
  <c r="M35" i="10"/>
  <c r="I35" i="10"/>
  <c r="M34" i="10"/>
  <c r="I34" i="10"/>
  <c r="M33" i="10"/>
  <c r="I33" i="10"/>
  <c r="M32" i="10"/>
  <c r="I32" i="10"/>
  <c r="M31" i="10"/>
  <c r="I31" i="10"/>
  <c r="M30" i="10"/>
  <c r="I30" i="10"/>
  <c r="M29" i="10"/>
  <c r="I29" i="10"/>
  <c r="M28" i="10"/>
  <c r="I28" i="10"/>
  <c r="M27" i="10"/>
  <c r="I27" i="10"/>
  <c r="M26" i="10"/>
  <c r="I26" i="10"/>
  <c r="M25" i="10"/>
  <c r="I25" i="10"/>
  <c r="M24" i="10"/>
  <c r="I24" i="10"/>
  <c r="M23" i="10"/>
  <c r="I23" i="10"/>
  <c r="M22" i="10"/>
  <c r="I22" i="10"/>
  <c r="M21" i="10"/>
  <c r="I21" i="10"/>
  <c r="M20" i="10"/>
  <c r="I20" i="10"/>
  <c r="M17" i="10"/>
  <c r="I17" i="10"/>
  <c r="M15" i="10"/>
  <c r="I15" i="10"/>
  <c r="M14" i="10"/>
  <c r="I14" i="10"/>
  <c r="M13" i="10"/>
  <c r="I13" i="10"/>
  <c r="J13" i="10" s="1"/>
  <c r="M12" i="10"/>
  <c r="I12" i="10"/>
  <c r="M11" i="10"/>
  <c r="I11" i="10"/>
  <c r="M10" i="10"/>
  <c r="I10" i="10"/>
  <c r="M9" i="10"/>
  <c r="I9" i="10"/>
  <c r="M8" i="10"/>
  <c r="I8" i="10"/>
  <c r="M7" i="10"/>
  <c r="I7" i="10"/>
  <c r="U40" i="10"/>
  <c r="S40" i="10"/>
  <c r="T40" i="10" s="1"/>
  <c r="Q40" i="10"/>
  <c r="R40" i="10" s="1"/>
  <c r="O40" i="10"/>
  <c r="L40" i="10"/>
  <c r="K40" i="10"/>
  <c r="M40" i="10" s="1"/>
  <c r="H40" i="10"/>
  <c r="G40" i="10"/>
  <c r="F40" i="10"/>
  <c r="I40" i="10" s="1"/>
  <c r="J40" i="10" s="1"/>
  <c r="E40" i="10"/>
  <c r="U18" i="10"/>
  <c r="S18" i="10"/>
  <c r="T18" i="10" s="1"/>
  <c r="Q18" i="10"/>
  <c r="R18" i="10" s="1"/>
  <c r="O18" i="10"/>
  <c r="P18" i="10" s="1"/>
  <c r="L18" i="10"/>
  <c r="K18" i="10"/>
  <c r="M18" i="10" s="1"/>
  <c r="H18" i="10"/>
  <c r="G18" i="10"/>
  <c r="F18" i="10"/>
  <c r="I18" i="10" s="1"/>
  <c r="J18" i="10" s="1"/>
  <c r="E18" i="10"/>
  <c r="U16" i="10"/>
  <c r="U41" i="10" s="1"/>
  <c r="S16" i="10"/>
  <c r="T16" i="10" s="1"/>
  <c r="Q16" i="10"/>
  <c r="R16" i="10" s="1"/>
  <c r="O16" i="10"/>
  <c r="O41" i="10" s="1"/>
  <c r="L16" i="10"/>
  <c r="L41" i="10" s="1"/>
  <c r="K16" i="10"/>
  <c r="M16" i="10" s="1"/>
  <c r="H16" i="10"/>
  <c r="H41" i="10" s="1"/>
  <c r="G16" i="10"/>
  <c r="G41" i="10" s="1"/>
  <c r="F16" i="10"/>
  <c r="I16" i="10" s="1"/>
  <c r="E16" i="10"/>
  <c r="E41" i="10" s="1"/>
  <c r="N20" i="7"/>
  <c r="J20" i="7"/>
  <c r="N19" i="7"/>
  <c r="J19" i="7"/>
  <c r="K19" i="7" s="1"/>
  <c r="N18" i="7"/>
  <c r="J18" i="7"/>
  <c r="N17" i="7"/>
  <c r="J17" i="7"/>
  <c r="K17" i="7" s="1"/>
  <c r="N16" i="7"/>
  <c r="J16" i="7"/>
  <c r="N15" i="7"/>
  <c r="J15" i="7"/>
  <c r="K15" i="7" s="1"/>
  <c r="N13" i="7"/>
  <c r="J13" i="7"/>
  <c r="K13" i="7" s="1"/>
  <c r="N12" i="7"/>
  <c r="J12" i="7"/>
  <c r="N11" i="7"/>
  <c r="J11" i="7"/>
  <c r="K11" i="7" s="1"/>
  <c r="N10" i="7"/>
  <c r="J10" i="7"/>
  <c r="N9" i="7"/>
  <c r="J9" i="7"/>
  <c r="K9" i="7" s="1"/>
  <c r="N8" i="7"/>
  <c r="J8" i="7"/>
  <c r="V21" i="7"/>
  <c r="T21" i="7"/>
  <c r="R21" i="7"/>
  <c r="P21" i="7"/>
  <c r="M21" i="7"/>
  <c r="L21" i="7"/>
  <c r="N21" i="7" s="1"/>
  <c r="I21" i="7"/>
  <c r="H21" i="7"/>
  <c r="G21" i="7"/>
  <c r="J21" i="7" s="1"/>
  <c r="K21" i="7" s="1"/>
  <c r="V7" i="7"/>
  <c r="V14" i="7" s="1"/>
  <c r="V22" i="7" s="1"/>
  <c r="T7" i="7"/>
  <c r="T14" i="7" s="1"/>
  <c r="R7" i="7"/>
  <c r="S7" i="7" s="1"/>
  <c r="P7" i="7"/>
  <c r="M7" i="7"/>
  <c r="M14" i="7" s="1"/>
  <c r="M22" i="7" s="1"/>
  <c r="L7" i="7"/>
  <c r="N7" i="7" s="1"/>
  <c r="I7" i="7"/>
  <c r="I14" i="7" s="1"/>
  <c r="I22" i="7" s="1"/>
  <c r="H7" i="7"/>
  <c r="H14" i="7" s="1"/>
  <c r="H22" i="7" s="1"/>
  <c r="G7" i="7"/>
  <c r="G14" i="7" s="1"/>
  <c r="G10" i="5"/>
  <c r="G9" i="5"/>
  <c r="G8" i="5"/>
  <c r="G7" i="5"/>
  <c r="P7" i="5" s="1"/>
  <c r="G6" i="5"/>
  <c r="U10" i="7" s="1"/>
  <c r="S11" i="5"/>
  <c r="R11" i="5"/>
  <c r="Q11" i="5"/>
  <c r="O11" i="5"/>
  <c r="M11" i="5"/>
  <c r="J11" i="5"/>
  <c r="I11" i="5"/>
  <c r="G11" i="5"/>
  <c r="N10" i="5" s="1"/>
  <c r="F11" i="5"/>
  <c r="E11" i="5"/>
  <c r="D11" i="5"/>
  <c r="C11" i="5"/>
  <c r="K10" i="5"/>
  <c r="K9" i="5"/>
  <c r="K7" i="5"/>
  <c r="P6" i="5"/>
  <c r="K6" i="5"/>
  <c r="K11" i="5" s="1"/>
  <c r="N40" i="10" l="1"/>
  <c r="T22" i="7"/>
  <c r="U14" i="7"/>
  <c r="U22" i="7" s="1"/>
  <c r="O15" i="7"/>
  <c r="O17" i="7"/>
  <c r="O19" i="7"/>
  <c r="J16" i="10"/>
  <c r="I41" i="10"/>
  <c r="N14" i="10"/>
  <c r="N21" i="10"/>
  <c r="N23" i="10"/>
  <c r="N25" i="10"/>
  <c r="N27" i="10"/>
  <c r="N29" i="10"/>
  <c r="N31" i="10"/>
  <c r="N33" i="10"/>
  <c r="N35" i="10"/>
  <c r="N37" i="10"/>
  <c r="N39" i="10"/>
  <c r="M6" i="13"/>
  <c r="M8" i="13" s="1"/>
  <c r="L9" i="5"/>
  <c r="N38" i="10"/>
  <c r="N36" i="10"/>
  <c r="N34" i="10"/>
  <c r="N32" i="10"/>
  <c r="N30" i="10"/>
  <c r="N28" i="10"/>
  <c r="N26" i="10"/>
  <c r="N24" i="10"/>
  <c r="N22" i="10"/>
  <c r="N20" i="10"/>
  <c r="N17" i="10"/>
  <c r="N15" i="10"/>
  <c r="N13" i="10"/>
  <c r="O20" i="7"/>
  <c r="O16" i="7"/>
  <c r="O8" i="7"/>
  <c r="L10" i="5"/>
  <c r="N12" i="10"/>
  <c r="N10" i="10"/>
  <c r="N8" i="10"/>
  <c r="O18" i="7"/>
  <c r="O12" i="7"/>
  <c r="O10" i="7"/>
  <c r="N16" i="10"/>
  <c r="M41" i="10"/>
  <c r="L7" i="5"/>
  <c r="J14" i="7"/>
  <c r="G22" i="7"/>
  <c r="P12" i="10"/>
  <c r="P10" i="10"/>
  <c r="P8" i="10"/>
  <c r="P38" i="10"/>
  <c r="P37" i="10"/>
  <c r="P35" i="10"/>
  <c r="P33" i="10"/>
  <c r="P31" i="10"/>
  <c r="P29" i="10"/>
  <c r="P27" i="10"/>
  <c r="P25" i="10"/>
  <c r="P23" i="10"/>
  <c r="P21" i="10"/>
  <c r="P14" i="10"/>
  <c r="N18" i="10"/>
  <c r="P40" i="10"/>
  <c r="P7" i="10"/>
  <c r="P9" i="10"/>
  <c r="P11" i="10"/>
  <c r="O7" i="7"/>
  <c r="O21" i="7"/>
  <c r="O9" i="7"/>
  <c r="O11" i="7"/>
  <c r="O13" i="7"/>
  <c r="N7" i="10"/>
  <c r="N9" i="10"/>
  <c r="N11" i="10"/>
  <c r="L6" i="5"/>
  <c r="L11" i="5" s="1"/>
  <c r="P14" i="7"/>
  <c r="J7" i="7"/>
  <c r="K7" i="7" s="1"/>
  <c r="K8" i="7"/>
  <c r="S8" i="7"/>
  <c r="U9" i="7"/>
  <c r="K16" i="7"/>
  <c r="K20" i="7"/>
  <c r="Q41" i="10"/>
  <c r="R7" i="10"/>
  <c r="R9" i="10"/>
  <c r="R11" i="10"/>
  <c r="R13" i="10"/>
  <c r="T15" i="10"/>
  <c r="J15" i="10"/>
  <c r="P16" i="10"/>
  <c r="T17" i="10"/>
  <c r="J17" i="10"/>
  <c r="T20" i="10"/>
  <c r="J20" i="10"/>
  <c r="T22" i="10"/>
  <c r="J22" i="10"/>
  <c r="T24" i="10"/>
  <c r="J24" i="10"/>
  <c r="T26" i="10"/>
  <c r="J26" i="10"/>
  <c r="T28" i="10"/>
  <c r="J28" i="10"/>
  <c r="T30" i="10"/>
  <c r="J30" i="10"/>
  <c r="T32" i="10"/>
  <c r="J32" i="10"/>
  <c r="T34" i="10"/>
  <c r="J34" i="10"/>
  <c r="T36" i="10"/>
  <c r="J36" i="10"/>
  <c r="T38" i="10"/>
  <c r="J38" i="10"/>
  <c r="O6" i="13"/>
  <c r="S7" i="13"/>
  <c r="R14" i="7"/>
  <c r="U7" i="7"/>
  <c r="U8" i="7"/>
  <c r="K41" i="10"/>
  <c r="S41" i="10"/>
  <c r="T8" i="10"/>
  <c r="J8" i="10"/>
  <c r="T10" i="10"/>
  <c r="J10" i="10"/>
  <c r="T12" i="10"/>
  <c r="J12" i="10"/>
  <c r="P13" i="10"/>
  <c r="R15" i="10"/>
  <c r="R17" i="10"/>
  <c r="R20" i="10"/>
  <c r="R22" i="10"/>
  <c r="R24" i="10"/>
  <c r="R26" i="10"/>
  <c r="R28" i="10"/>
  <c r="R30" i="10"/>
  <c r="R32" i="10"/>
  <c r="R34" i="10"/>
  <c r="R36" i="10"/>
  <c r="R38" i="10"/>
  <c r="S6" i="13"/>
  <c r="S8" i="13" s="1"/>
  <c r="I6" i="13"/>
  <c r="I8" i="13" s="1"/>
  <c r="Q7" i="13"/>
  <c r="L14" i="7"/>
  <c r="K10" i="7"/>
  <c r="S10" i="7"/>
  <c r="K12" i="7"/>
  <c r="K18" i="7"/>
  <c r="F41" i="10"/>
  <c r="R8" i="10"/>
  <c r="R10" i="10"/>
  <c r="R12" i="10"/>
  <c r="T14" i="10"/>
  <c r="J14" i="10"/>
  <c r="P15" i="10"/>
  <c r="P17" i="10"/>
  <c r="P20" i="10"/>
  <c r="T21" i="10"/>
  <c r="J21" i="10"/>
  <c r="P22" i="10"/>
  <c r="T23" i="10"/>
  <c r="J23" i="10"/>
  <c r="P24" i="10"/>
  <c r="T25" i="10"/>
  <c r="J25" i="10"/>
  <c r="P26" i="10"/>
  <c r="T27" i="10"/>
  <c r="J27" i="10"/>
  <c r="P28" i="10"/>
  <c r="T29" i="10"/>
  <c r="J29" i="10"/>
  <c r="P30" i="10"/>
  <c r="T31" i="10"/>
  <c r="J31" i="10"/>
  <c r="P32" i="10"/>
  <c r="T33" i="10"/>
  <c r="J33" i="10"/>
  <c r="P34" i="10"/>
  <c r="T35" i="10"/>
  <c r="J35" i="10"/>
  <c r="P36" i="10"/>
  <c r="T37" i="10"/>
  <c r="J37" i="10"/>
  <c r="T39" i="10"/>
  <c r="J39" i="10"/>
  <c r="Q6" i="13"/>
  <c r="Q8" i="13" s="1"/>
  <c r="M7" i="13"/>
  <c r="S9" i="7"/>
  <c r="T7" i="10"/>
  <c r="J7" i="10"/>
  <c r="T9" i="10"/>
  <c r="J9" i="10"/>
  <c r="T11" i="10"/>
  <c r="J11" i="10"/>
  <c r="T13" i="10"/>
  <c r="R14" i="10"/>
  <c r="R21" i="10"/>
  <c r="R23" i="10"/>
  <c r="R25" i="10"/>
  <c r="R27" i="10"/>
  <c r="R29" i="10"/>
  <c r="R31" i="10"/>
  <c r="R33" i="10"/>
  <c r="R35" i="10"/>
  <c r="R37" i="10"/>
  <c r="R39" i="10"/>
  <c r="O7" i="13"/>
  <c r="N41" i="10"/>
  <c r="J41" i="10"/>
  <c r="P41" i="10"/>
  <c r="R41" i="10"/>
  <c r="T41" i="10"/>
  <c r="N6" i="5"/>
  <c r="N11" i="5" s="1"/>
  <c r="N7" i="5"/>
  <c r="H10" i="5"/>
  <c r="H6" i="5"/>
  <c r="H11" i="5" s="1"/>
  <c r="P11" i="5"/>
  <c r="H7" i="5"/>
  <c r="R22" i="7" l="1"/>
  <c r="S14" i="7"/>
  <c r="S22" i="7" s="1"/>
  <c r="L22" i="7"/>
  <c r="N14" i="7"/>
  <c r="P22" i="7"/>
  <c r="Q7" i="7"/>
  <c r="J22" i="7"/>
  <c r="K14" i="7"/>
  <c r="K22" i="7" s="1"/>
  <c r="O8" i="13"/>
  <c r="O14" i="7" l="1"/>
  <c r="O22" i="7" s="1"/>
  <c r="N22" i="7"/>
  <c r="Q8" i="7"/>
  <c r="Q18" i="7"/>
  <c r="Q17" i="7"/>
  <c r="Q12" i="7"/>
  <c r="Q20" i="7"/>
  <c r="Q21" i="7"/>
  <c r="Q19" i="7"/>
  <c r="Q16" i="7"/>
  <c r="Q10" i="7"/>
  <c r="Q11" i="7"/>
  <c r="Q9" i="7"/>
  <c r="Q13" i="7"/>
  <c r="Q15" i="7"/>
  <c r="Q14" i="7"/>
  <c r="Q22" i="7" l="1"/>
</calcChain>
</file>

<file path=xl/sharedStrings.xml><?xml version="1.0" encoding="utf-8"?>
<sst xmlns="http://schemas.openxmlformats.org/spreadsheetml/2006/main" count="376" uniqueCount="231">
  <si>
    <t>Format of holding of specified securities</t>
  </si>
  <si>
    <t>Name of Listed Entity:</t>
  </si>
  <si>
    <t>Scrip Code/Name of Scrip/Class of Security</t>
  </si>
  <si>
    <t xml:space="preserve">a. </t>
  </si>
  <si>
    <t xml:space="preserve"> If under 31(1)(b) then indicate the report for Quarter ending</t>
  </si>
  <si>
    <t xml:space="preserve">b. </t>
  </si>
  <si>
    <t xml:space="preserve"> If under 31(1)(c) then indicate date of allotment/extinguishment</t>
  </si>
  <si>
    <t>1.</t>
  </si>
  <si>
    <t>2.</t>
  </si>
  <si>
    <t>3.</t>
  </si>
  <si>
    <t>4.</t>
  </si>
  <si>
    <r>
      <rPr>
        <b/>
        <sz val="11"/>
        <color indexed="8"/>
        <rFont val="Calibri"/>
        <family val="2"/>
      </rPr>
      <t xml:space="preserve">Declaration: </t>
    </r>
    <r>
      <rPr>
        <sz val="11"/>
        <color indexed="8"/>
        <rFont val="Calibri"/>
        <family val="2"/>
      </rPr>
      <t>The Listed entity is required to submit the following declaration to the extent of submission of information:-</t>
    </r>
  </si>
  <si>
    <t>Particulars</t>
  </si>
  <si>
    <t>Yes*</t>
  </si>
  <si>
    <t>No*</t>
  </si>
  <si>
    <t>Whether the Listed Entity has issued any partly paid up shares?</t>
  </si>
  <si>
    <t>Whether the Listed Entity has issued any Convertible Securities or Warrants?</t>
  </si>
  <si>
    <t>Whether the Listed Entity has any shares against which depository receipts are issued?</t>
  </si>
  <si>
    <t>Whether the Listed Entity has any shares in locked-in?</t>
  </si>
  <si>
    <t>Whether any shares held by promoters are pledge or otherwise encumbered?</t>
  </si>
  <si>
    <t>5.</t>
  </si>
  <si>
    <t xml:space="preserve"> The tabular format for disclosure of holding of specified securities is as follows:-</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</si>
  <si>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</si>
  <si>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r>
      <rPr>
        <b/>
        <u/>
        <sz val="11"/>
        <rFont val="Calibri"/>
        <family val="2"/>
      </rPr>
      <t>Annexure - I</t>
    </r>
  </si>
  <si>
    <t>Share Holding Pattern Filed under: Reg. 31(1)(a)/Reg. 31(1)(b)/Reg.31(1)(c)</t>
  </si>
  <si>
    <t>No</t>
  </si>
  <si>
    <t>No of  Voting Rights</t>
  </si>
  <si>
    <t>No. (a)</t>
  </si>
  <si>
    <t>(A)</t>
  </si>
  <si>
    <t>Promoter &amp; Promoter Group</t>
  </si>
  <si>
    <t>(B)</t>
  </si>
  <si>
    <t>Public</t>
  </si>
  <si>
    <t>(C)</t>
  </si>
  <si>
    <t>Non   Promoter- Non Public</t>
  </si>
  <si>
    <t>(C1)</t>
  </si>
  <si>
    <t>Shares underlying DRs</t>
  </si>
  <si>
    <t>(C2)</t>
  </si>
  <si>
    <t>Shares  held  by Employee Trusts</t>
  </si>
  <si>
    <t>Total</t>
  </si>
  <si>
    <t>Table I - Summary Statement holding of specified securities</t>
  </si>
  <si>
    <t>(I)</t>
  </si>
  <si>
    <t>(II)</t>
  </si>
  <si>
    <t>(III)</t>
  </si>
  <si>
    <t>(IV)</t>
  </si>
  <si>
    <t>(V)</t>
  </si>
  <si>
    <t>(VI)</t>
  </si>
  <si>
    <t xml:space="preserve">Total nos. shares held
</t>
  </si>
  <si>
    <t>(VIII)</t>
  </si>
  <si>
    <t>(IX)</t>
  </si>
  <si>
    <t>(X)</t>
  </si>
  <si>
    <t>Shareholding , as a % assuming full conversion of convertible securities ( as a percentage of diluted share capital)
As a % of (A+B+C2)</t>
  </si>
  <si>
    <t>(XI)= (VII)+(X)</t>
  </si>
  <si>
    <t>(XII)</t>
  </si>
  <si>
    <t>(XIII)</t>
  </si>
  <si>
    <t>(XIV)</t>
  </si>
  <si>
    <t>Number of equity shares held in dematerialized form</t>
  </si>
  <si>
    <t>Number of Shares pledged or otherwise encumbered</t>
  </si>
  <si>
    <t>Number of Locked in shares</t>
  </si>
  <si>
    <t>No. of Shares Underlying Outstanding convertible securities (including Warrants)</t>
  </si>
  <si>
    <t>Number of Voting Rights held in each class of securities</t>
  </si>
  <si>
    <t>Shareholding as a % of total no. of shares (calculated as per SCRR, 1957)
As a % of (A+B+C2)</t>
  </si>
  <si>
    <t>No. of shares underlying Depository Receipts</t>
  </si>
  <si>
    <t>No. of Partly paid-up equity shares held</t>
  </si>
  <si>
    <t>No. of fully paid up equity shares held</t>
  </si>
  <si>
    <t>Nos. of shareh olders</t>
  </si>
  <si>
    <t>Category of shareholder</t>
  </si>
  <si>
    <t>Category</t>
  </si>
  <si>
    <t>(VII)=(IV)+(V)+
(VI)</t>
  </si>
  <si>
    <t>Classeg:y</t>
  </si>
  <si>
    <t>Total as a
% of (A+B+C)</t>
  </si>
  <si>
    <t>As a
% of total Shares held (b)</t>
  </si>
  <si>
    <t>Class:Equity</t>
  </si>
  <si>
    <t>Table II - Statement showing shareholding pattern of the Promoter and Promoter Group</t>
  </si>
  <si>
    <t>Total as a % of Total Voting rights</t>
  </si>
  <si>
    <t>Class X</t>
  </si>
  <si>
    <t>Class Y</t>
  </si>
  <si>
    <r>
      <rPr>
        <b/>
        <sz val="9"/>
        <rFont val="Calibri"/>
        <family val="2"/>
      </rPr>
      <t>As a
% of total share s held (b)</t>
    </r>
  </si>
  <si>
    <t xml:space="preserve">Category &amp; Name of the Shareholders
</t>
  </si>
  <si>
    <t>PAN</t>
  </si>
  <si>
    <t>Partly paid-up equity shares held</t>
  </si>
  <si>
    <t>Nos. of shares underlying Depository Receipts</t>
  </si>
  <si>
    <t>Total nos. shares held</t>
  </si>
  <si>
    <t>Sharehol ding % calculate d as per SCRR, 1957
As a % of (A+B+C2)</t>
  </si>
  <si>
    <t xml:space="preserve">Number of Voting Rights held in each class of securities
</t>
  </si>
  <si>
    <t>Number of equity shares held in dematerializ ed form</t>
  </si>
  <si>
    <t>Shareholding , as a % assuming full conversion of convertible securities (as a percentage of diluted share capital)
as a
% of A+B+C2</t>
  </si>
  <si>
    <t>Shareholding % calculated as per SCRR, 1957
As a % of (A+B+C2)</t>
  </si>
  <si>
    <t>(VII)=(IV)+(V)+(VI)</t>
  </si>
  <si>
    <t>Table III - Statement showing shareholding pattern of the Public shareholder</t>
  </si>
  <si>
    <t>No.
(Not applicable)
(a)</t>
  </si>
  <si>
    <t>Category &amp; Name of the Shareholders</t>
  </si>
  <si>
    <t>Nos. of shareh older</t>
  </si>
  <si>
    <t>Total shareholding, as a % assuming full conversion of convertible securities (as a percentage of diluted share capital)</t>
  </si>
  <si>
    <t>As a
% of total shares held (Not applic able) (b)</t>
  </si>
  <si>
    <t>Table IV - Statement showing shareholding pattern of the Non Promoter- Non Public shareholder</t>
  </si>
  <si>
    <t>No.</t>
  </si>
  <si>
    <r>
      <rPr>
        <b/>
        <sz val="9"/>
        <rFont val="Calibri"/>
        <family val="2"/>
      </rPr>
      <t>As a
% of total Shar es held</t>
    </r>
  </si>
  <si>
    <r>
      <rPr>
        <b/>
        <sz val="9"/>
        <rFont val="Calibri"/>
        <family val="2"/>
      </rPr>
      <t>As a
% of total share s held (Not applic able)</t>
    </r>
  </si>
  <si>
    <t>Total no. shares held</t>
  </si>
  <si>
    <t>Number of equity shares held in dematerializ ed form
(Not Applicable)</t>
  </si>
  <si>
    <t>No. of shareholder</t>
  </si>
  <si>
    <t>Total shareholding , as a % assuming full conversion of convertible securities (as a percentage of diluted share capital)</t>
  </si>
  <si>
    <t>No.
(Not applicable)</t>
  </si>
  <si>
    <r>
      <rPr>
        <b/>
        <sz val="9"/>
        <rFont val="Calibri"/>
        <family val="2"/>
      </rPr>
      <t>As a
% of total Shar es held (b)</t>
    </r>
  </si>
  <si>
    <t>Table V - Statement Showing Details of Significant beneficial Owners (SBOs)</t>
  </si>
  <si>
    <t>Sr .No.</t>
  </si>
  <si>
    <t>Details of the SBO</t>
  </si>
  <si>
    <t>Details of the Registered Owner</t>
  </si>
  <si>
    <t>Details of Holding/ exercise of right of the SBO in the reporting company, Whether direct or Indirect</t>
  </si>
  <si>
    <t>Date of creation / acquisition of significant beneficial interest</t>
  </si>
  <si>
    <t>( I )</t>
  </si>
  <si>
    <t>( II )</t>
  </si>
  <si>
    <t>( III )</t>
  </si>
  <si>
    <t>( IV )</t>
  </si>
  <si>
    <t>Name</t>
  </si>
  <si>
    <t>PAN/Passport No. in case of a foreign national</t>
  </si>
  <si>
    <t>Nationality</t>
  </si>
  <si>
    <t>Whether by Virtue of :</t>
  </si>
  <si>
    <t xml:space="preserve">Shares </t>
  </si>
  <si>
    <t>%</t>
  </si>
  <si>
    <t>Voting Righrs</t>
  </si>
  <si>
    <t>Rights of distributable dividend or any other distribution</t>
  </si>
  <si>
    <t xml:space="preserve">Exercise of control </t>
  </si>
  <si>
    <t>Exercise of significant influence</t>
  </si>
  <si>
    <t xml:space="preserve"> * In case the nature of the holding/ exercise of the right of a SBO falls under multiple categories specified under (a) to (e) under Column III, multiple rows for the same SBO shall be inserted                                 ....accordingly for each of the categories. </t>
  </si>
  <si>
    <t xml:space="preserve"> * This column shall have the details as specified by the listed entity under Form No. BEN-2 as submitted to the Registrar.</t>
  </si>
  <si>
    <t>Entity type i.e. promoter  OR promoter group entity (except promotor)</t>
  </si>
  <si>
    <t xml:space="preserve"> </t>
  </si>
  <si>
    <t xml:space="preserve">QUALITY RO INDUSTRIES LIMITED                               </t>
  </si>
  <si>
    <t>31/03/2022</t>
  </si>
  <si>
    <t>Yes</t>
  </si>
  <si>
    <t>Indian</t>
  </si>
  <si>
    <t>(a)</t>
  </si>
  <si>
    <t>Individual/Hindu Undivided Family</t>
  </si>
  <si>
    <t>VIVEK DHOLIYA</t>
  </si>
  <si>
    <t xml:space="preserve">BMGPD8579Q                    </t>
  </si>
  <si>
    <t>DAMINI VIVEK DHOLIYA</t>
  </si>
  <si>
    <t xml:space="preserve">BOXPP1773F                    </t>
  </si>
  <si>
    <t>VINUBHAI DHOLIYA</t>
  </si>
  <si>
    <t xml:space="preserve">AGBPP8580D                    </t>
  </si>
  <si>
    <t>(b)</t>
  </si>
  <si>
    <t>Central Government/State Government(s)</t>
  </si>
  <si>
    <t>(c)</t>
  </si>
  <si>
    <t>Financial Institutions/Banks</t>
  </si>
  <si>
    <t>(d)</t>
  </si>
  <si>
    <t>Any Other (Specify)</t>
  </si>
  <si>
    <t>Sub Total (A)(1)</t>
  </si>
  <si>
    <t>Foreign</t>
  </si>
  <si>
    <t>Individual/Non Resident Individual/Foreign Individual</t>
  </si>
  <si>
    <t>Government</t>
  </si>
  <si>
    <t>Institutions</t>
  </si>
  <si>
    <t>Foreign Portfolio Investor</t>
  </si>
  <si>
    <t>(e)</t>
  </si>
  <si>
    <t>Sub Total (A)(2)</t>
  </si>
  <si>
    <t>Total Shareholding of Promoter and Promoter Group (A)= (A)(1)+(A)(2)</t>
  </si>
  <si>
    <t>Promotor</t>
  </si>
  <si>
    <t>Promotor Group</t>
  </si>
  <si>
    <t>Mutual Fund</t>
  </si>
  <si>
    <t>Venture Capital Funds</t>
  </si>
  <si>
    <t>Alternate Investment Funds</t>
  </si>
  <si>
    <t>Foreign Venture Capital Investor</t>
  </si>
  <si>
    <t>Foreign Portfolio Investors</t>
  </si>
  <si>
    <t>(f)</t>
  </si>
  <si>
    <t>(g)</t>
  </si>
  <si>
    <t>Insurance Companies</t>
  </si>
  <si>
    <t>(h)</t>
  </si>
  <si>
    <t>Providend Fund/Pensions Funds</t>
  </si>
  <si>
    <t>(i)</t>
  </si>
  <si>
    <t>Any Other Specify</t>
  </si>
  <si>
    <t>Sub Total (B)(1)</t>
  </si>
  <si>
    <t>Central Government/State Government/President of India</t>
  </si>
  <si>
    <t>Sub Total (B)(2)</t>
  </si>
  <si>
    <t>Non-Institutions</t>
  </si>
  <si>
    <t>1. Individual Shareholders holding Nominal Share Capital Up to 2 Lacs</t>
  </si>
  <si>
    <t>2. Individual Shareholders holding Nominal Share Capital Above  2 Lacs</t>
  </si>
  <si>
    <t>FORAM RAMAIYA .</t>
  </si>
  <si>
    <t xml:space="preserve">AJIPJ4807H                    </t>
  </si>
  <si>
    <t>VIPUL HARESHCHANDRA RAMAIYA</t>
  </si>
  <si>
    <t xml:space="preserve">AIXPR1766P                    </t>
  </si>
  <si>
    <t>SATISHCHANDRA  JANI</t>
  </si>
  <si>
    <t xml:space="preserve">ABXPJ2016R                    </t>
  </si>
  <si>
    <t>DIVYANG MAHESHBHAI PATEL</t>
  </si>
  <si>
    <t xml:space="preserve">EMKPP3619E                    </t>
  </si>
  <si>
    <t>NBFCs Registered with RBI</t>
  </si>
  <si>
    <t>Employee Trusts</t>
  </si>
  <si>
    <t>Any other (Specity)</t>
  </si>
  <si>
    <t>(e1)</t>
  </si>
  <si>
    <t>Bodies Corporate</t>
  </si>
  <si>
    <t>SHRENI SHARES PRIVATE LIMITED</t>
  </si>
  <si>
    <t xml:space="preserve">AANCS4073K                    </t>
  </si>
  <si>
    <t>(e2)</t>
  </si>
  <si>
    <t>Non Resident Indians</t>
  </si>
  <si>
    <t>(e3)</t>
  </si>
  <si>
    <t>Resident Indian Huf</t>
  </si>
  <si>
    <t>(e4)</t>
  </si>
  <si>
    <t>Trusts</t>
  </si>
  <si>
    <t>(e5)</t>
  </si>
  <si>
    <t>Clearing Members/House</t>
  </si>
  <si>
    <t>(e6)</t>
  </si>
  <si>
    <t>Foreign Companies</t>
  </si>
  <si>
    <t>(e7)</t>
  </si>
  <si>
    <t>IEPF</t>
  </si>
  <si>
    <t>(e8)</t>
  </si>
  <si>
    <t>Escrow Account</t>
  </si>
  <si>
    <t>(e9)</t>
  </si>
  <si>
    <t>Firms</t>
  </si>
  <si>
    <t>(e10)</t>
  </si>
  <si>
    <t>Others</t>
  </si>
  <si>
    <t>Sub Total (B)(3)</t>
  </si>
  <si>
    <t>Total Public Shareholding (B)= (B)(1)+(B)(2) + B (3)</t>
  </si>
  <si>
    <t>C1</t>
  </si>
  <si>
    <t>Custodian/DR Holder</t>
  </si>
  <si>
    <t>C2</t>
  </si>
  <si>
    <t>Employees Benefit Trust (Under SEBI (Share Based Employee Benefit Regulation 2014)</t>
  </si>
  <si>
    <t>Total Non Promoter Non Public Shareholding (C)= (C)(1)+(C)(2)</t>
  </si>
  <si>
    <t>Sr.No</t>
  </si>
  <si>
    <t>Pan Number</t>
  </si>
  <si>
    <t>Name of Shareholders</t>
  </si>
  <si>
    <t>FP -Shares</t>
  </si>
  <si>
    <t>PP- Shares</t>
  </si>
  <si>
    <t>Total Shares</t>
  </si>
  <si>
    <t>%age</t>
  </si>
  <si>
    <t>Nom.Value</t>
  </si>
  <si>
    <t>Debentures</t>
  </si>
  <si>
    <t>Code</t>
  </si>
  <si>
    <t xml:space="preserve">B3E1 </t>
  </si>
  <si>
    <t>LTD - BODIES CORPORATE -CM/TM PROPRIETORY  ACCOUNT</t>
  </si>
  <si>
    <t>Individual Shareholders Holding Nominal Share Captial Above Rs. 2 Lac</t>
  </si>
  <si>
    <t xml:space="preserve">B3A  </t>
  </si>
  <si>
    <t>PUB - RESIDENT INDIVIDUAL-NEGATIVE NOMINATIONS</t>
  </si>
  <si>
    <t>PUB - RESIDENT INDIAN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</si>
</sst>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0\)"/>
    <numFmt numFmtId="165" formatCode="00"/>
    <numFmt numFmtId="166" formatCode="0.0000"/>
  </numFmts>
  <fonts count="24" x14ac:knownFonts="1">
    <font>
      <sz val="10"/>
      <color rgb="FF000000"/>
      <name val="Times New Roman"/>
      <family val="1"/>
    </font>
    <font>
      <sz val="11"/>
      <color indexed="8"/>
      <name val="Calibri"/>
      <family val="2"/>
    </font>
    <font>
      <b/>
      <u/>
      <sz val="11"/>
      <name val="Calibri"/>
      <family val="2"/>
    </font>
    <font>
      <b/>
      <sz val="11"/>
      <color indexed="8"/>
      <name val="Calibri"/>
      <family val="2"/>
    </font>
    <font>
      <b/>
      <sz val="9"/>
      <name val="Calibri"/>
      <family val="2"/>
    </font>
    <font>
      <sz val="11"/>
      <color rgb="FF000000"/>
      <name val="Calibri"/>
      <family val="2"/>
      <scheme val="minor"/>
    </font>
    <font>
      <sz val="11"/>
      <name val="Calibri"/>
      <family val="2"/>
      <scheme val="minor"/>
    </font>
    <font>
      <b/>
      <sz val="11"/>
      <name val="Calibri"/>
      <family val="2"/>
      <scheme val="minor"/>
    </font>
    <font>
      <b/>
      <sz val="11"/>
      <color rgb="FF000000"/>
      <name val="Calibri"/>
      <family val="2"/>
      <scheme val="minor"/>
    </font>
    <font>
      <sz val="9"/>
      <color rgb="FF000000"/>
      <name val="Calibri"/>
      <family val="2"/>
      <scheme val="minor"/>
    </font>
    <font>
      <b/>
      <sz val="9"/>
      <name val="Calibri"/>
      <family val="2"/>
      <scheme val="minor"/>
    </font>
    <font>
      <b/>
      <sz val="9"/>
      <color rgb="FF000000"/>
      <name val="Calibri"/>
      <family val="2"/>
      <scheme val="minor"/>
    </font>
    <font>
      <b/>
      <sz val="10"/>
      <color rgb="FF000000"/>
      <name val="Times New Roman"/>
      <family val="1"/>
    </font>
    <font>
      <b/>
      <u/>
      <sz val="16"/>
      <name val="Calibri"/>
      <family val="2"/>
      <scheme val="minor"/>
    </font>
    <font>
      <i/>
      <sz val="11"/>
      <name val="Cambria"/>
      <family val="1"/>
      <scheme val="major"/>
    </font>
    <font>
      <b/>
      <sz val="12"/>
      <color rgb="FF000000"/>
      <name val="Calibri"/>
      <family val="2"/>
      <scheme val="minor"/>
    </font>
    <font>
      <sz val="11"/>
      <color rgb="FF000000"/>
      <name val="Times New Roman"/>
      <family val="1"/>
    </font>
    <font>
      <b/>
      <sz val="12"/>
      <color rgb="FF000000"/>
      <name val="Times New Roman"/>
      <family val="1"/>
    </font>
    <font>
      <b/>
      <sz val="9"/>
      <color indexed="8"/>
      <name val="Calibri"/>
      <family val="2"/>
      <scheme val="minor"/>
    </font>
    <font>
      <b/>
      <sz val="10"/>
      <color indexed="8"/>
      <name val="Times New Roman"/>
      <family val="1"/>
    </font>
    <font>
      <b/>
      <sz val="9"/>
      <color indexed="12"/>
      <name val="Calibri"/>
      <family val="2"/>
      <scheme val="minor"/>
    </font>
    <font>
      <b/>
      <sz val="10"/>
      <color indexed="12"/>
      <name val="Times New Roman"/>
      <family val="1"/>
    </font>
    <font>
      <b/>
      <sz val="9"/>
      <color indexed="10"/>
      <name val="Calibri"/>
      <family val="2"/>
      <scheme val="minor"/>
    </font>
    <font>
      <b/>
      <sz val="14"/>
      <color indexed="8"/>
      <name val="Times New Roman"/>
      <family val="1"/>
    </font>
  </fonts>
  <fills count="3">
    <fill>
      <patternFill patternType="none"/>
    </fill>
    <fill>
      <patternFill patternType="gray125"/>
    </fill>
    <fill>
      <patternFill patternType="solid">
        <fgColor theme="0" tint="-0.24997711111789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auto="1"/>
      </right>
      <top style="thin">
        <color indexed="64"/>
      </top>
      <bottom style="thin">
        <color indexed="64"/>
      </bottom>
      <diagonal/>
    </border>
    <border>
      <left/>
      <right style="thin">
        <color auto="1"/>
      </right>
      <top style="thin">
        <color auto="1"/>
      </top>
      <bottom/>
      <diagonal/>
    </border>
    <border>
      <left style="thin">
        <color rgb="FF000000"/>
      </left>
      <right style="thin">
        <color auto="1"/>
      </right>
      <top style="thin">
        <color auto="1"/>
      </top>
      <bottom style="thin">
        <color rgb="FF000000"/>
      </bottom>
      <diagonal/>
    </border>
    <border>
      <left style="thin">
        <color indexed="64"/>
      </left>
      <right style="thin">
        <color auto="1"/>
      </right>
      <top style="thin">
        <color auto="1"/>
      </top>
      <bottom style="thin">
        <color indexed="64"/>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diagonal/>
    </border>
    <border>
      <left/>
      <right/>
      <top style="thin">
        <color rgb="FF000000"/>
      </top>
      <bottom/>
      <diagonal/>
    </border>
    <border>
      <left style="thin">
        <color auto="1"/>
      </left>
      <right style="thin">
        <color auto="1"/>
      </right>
      <top style="medium">
        <color auto="1"/>
      </top>
      <bottom style="medium">
        <color indexed="64"/>
      </bottom>
      <diagonal/>
    </border>
    <border>
      <left/>
      <right style="thin">
        <color auto="1"/>
      </right>
      <top style="medium">
        <color auto="1"/>
      </top>
      <bottom style="medium">
        <color indexed="64"/>
      </bottom>
      <diagonal/>
    </border>
    <border>
      <left/>
      <right style="medium">
        <color auto="1"/>
      </right>
      <top style="medium">
        <color auto="1"/>
      </top>
      <bottom style="medium">
        <color indexed="64"/>
      </bottom>
      <diagonal/>
    </border>
    <border>
      <left style="thin">
        <color auto="1"/>
      </left>
      <right style="thin">
        <color auto="1"/>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233">
    <xf numFmtId="0" fontId="0" fillId="0" borderId="0" xfId="0" applyFill="1" applyBorder="1" applyAlignment="1">
      <alignment horizontal="left" vertical="top"/>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5" fillId="0" borderId="1" xfId="0" applyFont="1" applyFill="1" applyBorder="1" applyAlignment="1">
      <alignment horizontal="left" vertical="top" wrapText="1"/>
    </xf>
    <xf numFmtId="1" fontId="5" fillId="0" borderId="1" xfId="0" quotePrefix="1" applyNumberFormat="1" applyFont="1" applyFill="1" applyBorder="1" applyAlignment="1">
      <alignment horizontal="left" vertical="top" wrapText="1"/>
    </xf>
    <xf numFmtId="0" fontId="7" fillId="0" borderId="0" xfId="0" quotePrefix="1" applyFont="1" applyFill="1" applyBorder="1" applyAlignment="1">
      <alignment horizontal="left" vertical="top"/>
    </xf>
    <xf numFmtId="0" fontId="8" fillId="0" borderId="0" xfId="0" applyFont="1" applyFill="1" applyBorder="1" applyAlignment="1">
      <alignment horizontal="left" vertical="top"/>
    </xf>
    <xf numFmtId="0" fontId="8" fillId="0" borderId="0" xfId="0" quotePrefix="1" applyFont="1" applyFill="1" applyBorder="1" applyAlignment="1">
      <alignment horizontal="left" vertical="top"/>
    </xf>
    <xf numFmtId="0" fontId="6"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9" fillId="0" borderId="0" xfId="0" applyFont="1" applyFill="1" applyBorder="1" applyAlignment="1">
      <alignment horizontal="left" vertical="top"/>
    </xf>
    <xf numFmtId="0" fontId="10" fillId="0" borderId="17" xfId="0" applyFont="1" applyFill="1" applyBorder="1" applyAlignment="1">
      <alignment horizontal="center" vertical="top" wrapText="1"/>
    </xf>
    <xf numFmtId="0" fontId="10" fillId="0" borderId="17" xfId="0" applyFont="1" applyFill="1" applyBorder="1" applyAlignment="1">
      <alignment horizontal="left" vertical="top" wrapText="1"/>
    </xf>
    <xf numFmtId="0" fontId="10" fillId="0" borderId="18" xfId="0" applyFont="1" applyFill="1" applyBorder="1" applyAlignment="1">
      <alignment horizontal="center" vertical="top" wrapText="1"/>
    </xf>
    <xf numFmtId="0" fontId="10" fillId="0" borderId="17" xfId="0" applyFont="1" applyFill="1" applyBorder="1" applyAlignment="1">
      <alignment horizontal="left" vertical="top" wrapText="1" indent="1"/>
    </xf>
    <xf numFmtId="0" fontId="11" fillId="0" borderId="18" xfId="0" applyFont="1" applyFill="1" applyBorder="1" applyAlignment="1">
      <alignment horizontal="center" vertical="top" wrapText="1"/>
    </xf>
    <xf numFmtId="0" fontId="12" fillId="0" borderId="0" xfId="0" applyFont="1" applyFill="1" applyBorder="1" applyAlignment="1">
      <alignment horizontal="left" vertical="top"/>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top" wrapText="1"/>
    </xf>
    <xf numFmtId="0" fontId="9" fillId="0" borderId="1" xfId="0" applyFont="1" applyFill="1" applyBorder="1" applyAlignment="1">
      <alignment horizontal="center" vertical="top" wrapText="1"/>
    </xf>
    <xf numFmtId="0" fontId="9" fillId="0" borderId="0" xfId="0" applyFont="1" applyFill="1" applyBorder="1" applyAlignment="1">
      <alignment horizontal="right" vertical="top"/>
    </xf>
    <xf numFmtId="0" fontId="9" fillId="0" borderId="19" xfId="0" applyFont="1" applyFill="1" applyBorder="1" applyAlignment="1">
      <alignment horizontal="right" vertical="top" wrapText="1"/>
    </xf>
    <xf numFmtId="0" fontId="9" fillId="0" borderId="17" xfId="0" applyFont="1" applyFill="1" applyBorder="1" applyAlignment="1">
      <alignment horizontal="right" vertical="top" wrapText="1"/>
    </xf>
    <xf numFmtId="0" fontId="9" fillId="0" borderId="1" xfId="0" applyFont="1" applyFill="1" applyBorder="1" applyAlignment="1">
      <alignment horizontal="right" vertical="top" wrapText="1"/>
    </xf>
    <xf numFmtId="0" fontId="9" fillId="0" borderId="0" xfId="0" applyFont="1" applyFill="1" applyBorder="1" applyAlignment="1">
      <alignment horizontal="center" vertical="top"/>
    </xf>
    <xf numFmtId="2" fontId="9" fillId="0" borderId="0" xfId="0" applyNumberFormat="1" applyFont="1" applyFill="1" applyBorder="1" applyAlignment="1">
      <alignment horizontal="right" vertical="top"/>
    </xf>
    <xf numFmtId="0" fontId="10" fillId="0" borderId="1" xfId="0" applyFont="1" applyFill="1" applyBorder="1" applyAlignment="1">
      <alignment horizontal="right" vertical="top" wrapText="1"/>
    </xf>
    <xf numFmtId="2" fontId="0" fillId="0" borderId="0" xfId="0" applyNumberFormat="1" applyFill="1" applyBorder="1" applyAlignment="1">
      <alignment horizontal="left" vertical="top"/>
    </xf>
    <xf numFmtId="0" fontId="9" fillId="0" borderId="20" xfId="0" applyFont="1" applyFill="1" applyBorder="1" applyAlignment="1">
      <alignment horizontal="right" vertical="top" wrapText="1"/>
    </xf>
    <xf numFmtId="0" fontId="5" fillId="0" borderId="0" xfId="0" applyFont="1" applyFill="1" applyBorder="1" applyAlignment="1">
      <alignment vertical="top"/>
    </xf>
    <xf numFmtId="0" fontId="0" fillId="0" borderId="2" xfId="0" applyFill="1" applyBorder="1" applyAlignment="1">
      <alignment horizontal="left" vertical="top" wrapText="1"/>
    </xf>
    <xf numFmtId="0" fontId="0" fillId="0" borderId="3" xfId="0" applyFill="1" applyBorder="1" applyAlignment="1">
      <alignment horizontal="center" vertical="top"/>
    </xf>
    <xf numFmtId="0" fontId="12" fillId="0" borderId="1" xfId="0" applyFont="1" applyFill="1" applyBorder="1" applyAlignment="1">
      <alignment horizontal="left"/>
    </xf>
    <xf numFmtId="0" fontId="12" fillId="0" borderId="1" xfId="0" applyFont="1" applyFill="1" applyBorder="1" applyAlignment="1">
      <alignment horizontal="left" wrapText="1"/>
    </xf>
    <xf numFmtId="0" fontId="0" fillId="0" borderId="3" xfId="0" applyFill="1" applyBorder="1" applyAlignment="1">
      <alignment horizontal="left" vertical="top"/>
    </xf>
    <xf numFmtId="0" fontId="0" fillId="0" borderId="4" xfId="0" applyFill="1" applyBorder="1" applyAlignment="1">
      <alignment horizontal="left" vertical="top"/>
    </xf>
    <xf numFmtId="0" fontId="0" fillId="0" borderId="1" xfId="0" applyFill="1" applyBorder="1" applyAlignment="1">
      <alignment horizontal="left" vertical="top"/>
    </xf>
    <xf numFmtId="0" fontId="0" fillId="0" borderId="1" xfId="0" applyFill="1" applyBorder="1" applyAlignment="1">
      <alignment horizontal="right" vertical="top"/>
    </xf>
    <xf numFmtId="0" fontId="0" fillId="0" borderId="1" xfId="0" applyFill="1" applyBorder="1" applyAlignment="1">
      <alignment horizontal="right" vertical="top" wrapText="1"/>
    </xf>
    <xf numFmtId="0" fontId="0" fillId="0" borderId="5"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5" fillId="0" borderId="0" xfId="0" applyFont="1" applyFill="1" applyBorder="1" applyAlignment="1">
      <alignment horizontal="center" vertical="top"/>
    </xf>
    <xf numFmtId="0" fontId="10" fillId="0" borderId="22" xfId="0" applyFont="1" applyFill="1" applyBorder="1" applyAlignment="1">
      <alignment horizontal="center" vertical="top" wrapText="1"/>
    </xf>
    <xf numFmtId="0" fontId="11" fillId="0" borderId="22" xfId="0" applyFont="1" applyFill="1" applyBorder="1" applyAlignment="1">
      <alignment horizontal="center" vertical="top" wrapText="1"/>
    </xf>
    <xf numFmtId="0" fontId="9" fillId="0" borderId="22" xfId="0" applyFont="1" applyFill="1" applyBorder="1" applyAlignment="1">
      <alignment horizontal="left" vertical="top" wrapText="1"/>
    </xf>
    <xf numFmtId="0" fontId="18" fillId="0" borderId="17" xfId="0" applyFont="1" applyFill="1" applyBorder="1" applyAlignment="1">
      <alignment horizontal="left" vertical="top" wrapText="1" indent="1"/>
    </xf>
    <xf numFmtId="0" fontId="18" fillId="0" borderId="17" xfId="0" applyFont="1" applyFill="1" applyBorder="1" applyAlignment="1">
      <alignment horizontal="left" vertical="top" wrapText="1"/>
    </xf>
    <xf numFmtId="0" fontId="18" fillId="0" borderId="17" xfId="0" applyFont="1" applyFill="1" applyBorder="1" applyAlignment="1">
      <alignment horizontal="right" vertical="top" wrapText="1"/>
    </xf>
    <xf numFmtId="1" fontId="18" fillId="0" borderId="17" xfId="0" applyNumberFormat="1" applyFont="1" applyFill="1" applyBorder="1" applyAlignment="1">
      <alignment horizontal="right" vertical="top" wrapText="1"/>
    </xf>
    <xf numFmtId="2" fontId="18" fillId="0" borderId="17" xfId="0" applyNumberFormat="1" applyFont="1" applyFill="1" applyBorder="1" applyAlignment="1">
      <alignment horizontal="right" vertical="top" wrapText="1"/>
    </xf>
    <xf numFmtId="2" fontId="18" fillId="0" borderId="19" xfId="0" applyNumberFormat="1" applyFont="1" applyFill="1" applyBorder="1" applyAlignment="1">
      <alignment horizontal="right" vertical="top" wrapText="1"/>
    </xf>
    <xf numFmtId="1" fontId="18" fillId="0" borderId="1" xfId="0" applyNumberFormat="1" applyFont="1" applyFill="1" applyBorder="1" applyAlignment="1">
      <alignment horizontal="right" vertical="top" wrapText="1"/>
    </xf>
    <xf numFmtId="2" fontId="18" fillId="0" borderId="1" xfId="0" applyNumberFormat="1" applyFont="1" applyFill="1" applyBorder="1" applyAlignment="1">
      <alignment horizontal="right" vertical="top" wrapText="1"/>
    </xf>
    <xf numFmtId="0" fontId="18" fillId="0" borderId="20" xfId="0" applyFont="1" applyFill="1" applyBorder="1" applyAlignment="1">
      <alignment horizontal="right" vertical="top" wrapText="1"/>
    </xf>
    <xf numFmtId="0" fontId="19" fillId="0" borderId="0" xfId="0" applyFont="1" applyFill="1" applyBorder="1" applyAlignment="1">
      <alignment horizontal="left" vertical="top"/>
    </xf>
    <xf numFmtId="0" fontId="18" fillId="0" borderId="1" xfId="0" applyFont="1" applyFill="1" applyBorder="1" applyAlignment="1">
      <alignment horizontal="right" vertical="top" wrapText="1"/>
    </xf>
    <xf numFmtId="1" fontId="18" fillId="0" borderId="20" xfId="0" applyNumberFormat="1" applyFont="1" applyFill="1" applyBorder="1" applyAlignment="1">
      <alignment horizontal="right" vertical="top" wrapText="1"/>
    </xf>
    <xf numFmtId="165" fontId="18" fillId="0" borderId="17" xfId="0" applyNumberFormat="1" applyFont="1" applyFill="1" applyBorder="1" applyAlignment="1">
      <alignment horizontal="right" vertical="top" wrapText="1"/>
    </xf>
    <xf numFmtId="0" fontId="20" fillId="0" borderId="17" xfId="0" applyFont="1" applyFill="1" applyBorder="1" applyAlignment="1">
      <alignment horizontal="left" vertical="top" wrapText="1"/>
    </xf>
    <xf numFmtId="0" fontId="20" fillId="0" borderId="17" xfId="0" applyFont="1" applyFill="1" applyBorder="1" applyAlignment="1">
      <alignment horizontal="right" vertical="top" wrapText="1"/>
    </xf>
    <xf numFmtId="1" fontId="20" fillId="0" borderId="17" xfId="0" applyNumberFormat="1" applyFont="1" applyFill="1" applyBorder="1" applyAlignment="1">
      <alignment horizontal="right" vertical="top" wrapText="1"/>
    </xf>
    <xf numFmtId="2" fontId="20" fillId="0" borderId="17" xfId="0" applyNumberFormat="1" applyFont="1" applyFill="1" applyBorder="1" applyAlignment="1">
      <alignment horizontal="right" vertical="top" wrapText="1"/>
    </xf>
    <xf numFmtId="2" fontId="20" fillId="0" borderId="19" xfId="0" applyNumberFormat="1" applyFont="1" applyFill="1" applyBorder="1" applyAlignment="1">
      <alignment horizontal="right" vertical="top" wrapText="1"/>
    </xf>
    <xf numFmtId="1" fontId="20" fillId="0" borderId="1" xfId="0" applyNumberFormat="1" applyFont="1" applyFill="1" applyBorder="1" applyAlignment="1">
      <alignment horizontal="right" vertical="top" wrapText="1"/>
    </xf>
    <xf numFmtId="2" fontId="20" fillId="0" borderId="1" xfId="0" applyNumberFormat="1" applyFont="1" applyFill="1" applyBorder="1" applyAlignment="1">
      <alignment horizontal="right" vertical="top" wrapText="1"/>
    </xf>
    <xf numFmtId="0" fontId="20" fillId="0" borderId="20" xfId="0" applyFont="1" applyFill="1" applyBorder="1" applyAlignment="1">
      <alignment horizontal="right" vertical="top" wrapText="1"/>
    </xf>
    <xf numFmtId="0" fontId="21" fillId="0" borderId="0" xfId="0" applyFont="1" applyFill="1" applyBorder="1" applyAlignment="1">
      <alignment horizontal="left" vertical="top"/>
    </xf>
    <xf numFmtId="1" fontId="9" fillId="0" borderId="0" xfId="0" applyNumberFormat="1" applyFont="1" applyFill="1" applyBorder="1" applyAlignment="1">
      <alignment horizontal="right" vertical="top"/>
    </xf>
    <xf numFmtId="1" fontId="10" fillId="0" borderId="17" xfId="0" applyNumberFormat="1" applyFont="1" applyFill="1" applyBorder="1" applyAlignment="1">
      <alignment horizontal="right" vertical="top" wrapText="1"/>
    </xf>
    <xf numFmtId="0" fontId="20" fillId="0" borderId="0" xfId="0" applyFont="1" applyFill="1" applyBorder="1" applyAlignment="1">
      <alignment horizontal="right" vertical="top"/>
    </xf>
    <xf numFmtId="0" fontId="18" fillId="0" borderId="0" xfId="0" applyFont="1" applyFill="1" applyBorder="1" applyAlignment="1">
      <alignment horizontal="right" vertical="top"/>
    </xf>
    <xf numFmtId="0" fontId="22" fillId="0" borderId="0" xfId="0" applyFont="1" applyFill="1" applyBorder="1" applyAlignment="1">
      <alignment horizontal="right" vertical="top"/>
    </xf>
    <xf numFmtId="164" fontId="20" fillId="0" borderId="33" xfId="0" applyNumberFormat="1" applyFont="1" applyFill="1" applyBorder="1" applyAlignment="1">
      <alignment vertical="top" wrapText="1"/>
    </xf>
    <xf numFmtId="0" fontId="20" fillId="0" borderId="33" xfId="0" applyFont="1" applyFill="1" applyBorder="1" applyAlignment="1">
      <alignment vertical="top" wrapText="1"/>
    </xf>
    <xf numFmtId="1" fontId="20" fillId="0" borderId="33" xfId="0" applyNumberFormat="1" applyFont="1" applyFill="1" applyBorder="1" applyAlignment="1">
      <alignment vertical="top" wrapText="1"/>
    </xf>
    <xf numFmtId="2" fontId="20" fillId="0" borderId="33" xfId="0" applyNumberFormat="1" applyFont="1" applyFill="1" applyBorder="1" applyAlignment="1">
      <alignment vertical="top" wrapText="1"/>
    </xf>
    <xf numFmtId="1" fontId="20" fillId="0" borderId="34" xfId="0" applyNumberFormat="1" applyFont="1" applyFill="1" applyBorder="1" applyAlignment="1">
      <alignment vertical="top" wrapText="1"/>
    </xf>
    <xf numFmtId="2" fontId="20" fillId="0" borderId="34" xfId="0" applyNumberFormat="1" applyFont="1" applyFill="1" applyBorder="1" applyAlignment="1">
      <alignment vertical="top" wrapText="1"/>
    </xf>
    <xf numFmtId="1" fontId="20" fillId="0" borderId="35" xfId="0" applyNumberFormat="1" applyFont="1" applyFill="1" applyBorder="1" applyAlignment="1">
      <alignment vertical="top" wrapText="1"/>
    </xf>
    <xf numFmtId="164" fontId="20" fillId="0" borderId="36" xfId="0" applyNumberFormat="1" applyFont="1" applyFill="1" applyBorder="1" applyAlignment="1">
      <alignment vertical="top" wrapText="1"/>
    </xf>
    <xf numFmtId="0" fontId="11" fillId="0" borderId="22" xfId="0" applyFont="1" applyFill="1" applyBorder="1" applyAlignment="1">
      <alignment horizontal="center" vertical="top"/>
    </xf>
    <xf numFmtId="1" fontId="10" fillId="0" borderId="22" xfId="0" applyNumberFormat="1" applyFont="1" applyFill="1" applyBorder="1" applyAlignment="1">
      <alignment horizontal="center" vertical="top" wrapText="1"/>
    </xf>
    <xf numFmtId="1" fontId="11" fillId="0" borderId="22" xfId="0" applyNumberFormat="1" applyFont="1" applyFill="1" applyBorder="1" applyAlignment="1">
      <alignment horizontal="center" vertical="top" wrapText="1"/>
    </xf>
    <xf numFmtId="2" fontId="11" fillId="0" borderId="22" xfId="0" applyNumberFormat="1" applyFont="1" applyFill="1" applyBorder="1" applyAlignment="1">
      <alignment horizontal="center" vertical="top" wrapText="1"/>
    </xf>
    <xf numFmtId="0" fontId="18" fillId="0" borderId="37" xfId="0" applyFont="1" applyFill="1" applyBorder="1" applyAlignment="1">
      <alignment vertical="top" wrapText="1"/>
    </xf>
    <xf numFmtId="0" fontId="18" fillId="0" borderId="32" xfId="0" applyFont="1" applyFill="1" applyBorder="1" applyAlignment="1">
      <alignment vertical="top" wrapText="1"/>
    </xf>
    <xf numFmtId="1" fontId="18" fillId="0" borderId="32" xfId="0" applyNumberFormat="1" applyFont="1" applyFill="1" applyBorder="1" applyAlignment="1">
      <alignment vertical="top" wrapText="1"/>
    </xf>
    <xf numFmtId="2" fontId="18" fillId="0" borderId="32" xfId="0" applyNumberFormat="1" applyFont="1" applyFill="1" applyBorder="1" applyAlignment="1">
      <alignment vertical="top" wrapText="1"/>
    </xf>
    <xf numFmtId="0" fontId="9" fillId="0" borderId="37" xfId="0" applyFont="1" applyFill="1" applyBorder="1" applyAlignment="1">
      <alignment vertical="top" wrapText="1"/>
    </xf>
    <xf numFmtId="0" fontId="9" fillId="0" borderId="32" xfId="0" applyFont="1" applyFill="1" applyBorder="1" applyAlignment="1">
      <alignment vertical="top" wrapText="1"/>
    </xf>
    <xf numFmtId="1" fontId="9" fillId="0" borderId="32" xfId="0" applyNumberFormat="1" applyFont="1" applyFill="1" applyBorder="1" applyAlignment="1">
      <alignment vertical="top" wrapText="1"/>
    </xf>
    <xf numFmtId="2" fontId="9" fillId="0" borderId="32" xfId="0" applyNumberFormat="1" applyFont="1" applyFill="1" applyBorder="1" applyAlignment="1">
      <alignment vertical="top" wrapText="1"/>
    </xf>
    <xf numFmtId="0" fontId="22" fillId="0" borderId="37" xfId="0" applyFont="1" applyFill="1" applyBorder="1" applyAlignment="1">
      <alignment vertical="top" wrapText="1"/>
    </xf>
    <xf numFmtId="0" fontId="22" fillId="0" borderId="32" xfId="0" applyFont="1" applyFill="1" applyBorder="1" applyAlignment="1">
      <alignment vertical="top" wrapText="1"/>
    </xf>
    <xf numFmtId="1" fontId="22" fillId="0" borderId="32" xfId="0" applyNumberFormat="1" applyFont="1" applyFill="1" applyBorder="1" applyAlignment="1">
      <alignment vertical="top" wrapText="1"/>
    </xf>
    <xf numFmtId="2" fontId="22" fillId="0" borderId="32" xfId="0" applyNumberFormat="1" applyFont="1" applyFill="1" applyBorder="1" applyAlignment="1">
      <alignment vertical="top" wrapText="1"/>
    </xf>
    <xf numFmtId="0" fontId="20" fillId="0" borderId="37" xfId="0" applyFont="1" applyFill="1" applyBorder="1" applyAlignment="1">
      <alignment vertical="top" wrapText="1"/>
    </xf>
    <xf numFmtId="0" fontId="20" fillId="0" borderId="32" xfId="0" applyFont="1" applyFill="1" applyBorder="1" applyAlignment="1">
      <alignment vertical="top" wrapText="1"/>
    </xf>
    <xf numFmtId="1" fontId="20" fillId="0" borderId="32" xfId="0" applyNumberFormat="1" applyFont="1" applyFill="1" applyBorder="1" applyAlignment="1">
      <alignment vertical="top" wrapText="1"/>
    </xf>
    <xf numFmtId="2" fontId="20" fillId="0" borderId="32" xfId="0" applyNumberFormat="1" applyFont="1" applyFill="1" applyBorder="1" applyAlignment="1">
      <alignment vertical="top" wrapText="1"/>
    </xf>
    <xf numFmtId="0" fontId="20" fillId="0" borderId="39" xfId="0" applyFont="1" applyFill="1" applyBorder="1" applyAlignment="1">
      <alignment vertical="top" wrapText="1"/>
    </xf>
    <xf numFmtId="0" fontId="20" fillId="0" borderId="40" xfId="0" applyFont="1" applyFill="1" applyBorder="1" applyAlignment="1">
      <alignment vertical="top" wrapText="1"/>
    </xf>
    <xf numFmtId="1" fontId="20" fillId="0" borderId="40" xfId="0" applyNumberFormat="1" applyFont="1" applyFill="1" applyBorder="1" applyAlignment="1">
      <alignment vertical="top" wrapText="1"/>
    </xf>
    <xf numFmtId="2" fontId="20" fillId="0" borderId="40" xfId="0" applyNumberFormat="1" applyFont="1" applyFill="1" applyBorder="1" applyAlignment="1">
      <alignment vertical="top" wrapText="1"/>
    </xf>
    <xf numFmtId="1" fontId="20" fillId="0" borderId="41" xfId="0" applyNumberFormat="1" applyFont="1" applyFill="1" applyBorder="1" applyAlignment="1">
      <alignment vertical="top" wrapText="1"/>
    </xf>
    <xf numFmtId="166" fontId="11" fillId="0" borderId="1" xfId="0" applyNumberFormat="1" applyFont="1" applyFill="1" applyBorder="1" applyAlignment="1">
      <alignment horizontal="center" vertical="top" wrapText="1"/>
    </xf>
    <xf numFmtId="166" fontId="9" fillId="0" borderId="0" xfId="0" applyNumberFormat="1" applyFont="1" applyFill="1" applyBorder="1" applyAlignment="1">
      <alignment horizontal="right" vertical="top"/>
    </xf>
    <xf numFmtId="164" fontId="20" fillId="0" borderId="31" xfId="0" applyNumberFormat="1" applyFont="1" applyFill="1" applyBorder="1" applyAlignment="1">
      <alignment vertical="top" wrapText="1"/>
    </xf>
    <xf numFmtId="0" fontId="20" fillId="0" borderId="31" xfId="0" applyFont="1" applyFill="1" applyBorder="1" applyAlignment="1">
      <alignment vertical="top" wrapText="1"/>
    </xf>
    <xf numFmtId="166" fontId="20" fillId="0" borderId="31" xfId="0" applyNumberFormat="1" applyFont="1" applyFill="1" applyBorder="1" applyAlignment="1">
      <alignment vertical="top" wrapText="1"/>
    </xf>
    <xf numFmtId="164" fontId="20" fillId="0" borderId="42" xfId="0" applyNumberFormat="1" applyFont="1" applyFill="1" applyBorder="1" applyAlignment="1">
      <alignment vertical="top" wrapText="1"/>
    </xf>
    <xf numFmtId="166" fontId="18" fillId="0" borderId="32" xfId="0" applyNumberFormat="1" applyFont="1" applyFill="1" applyBorder="1" applyAlignment="1">
      <alignment vertical="top" wrapText="1"/>
    </xf>
    <xf numFmtId="166" fontId="9" fillId="0" borderId="32" xfId="0" applyNumberFormat="1" applyFont="1" applyFill="1" applyBorder="1" applyAlignment="1">
      <alignment vertical="top" wrapText="1"/>
    </xf>
    <xf numFmtId="166" fontId="20" fillId="0" borderId="32" xfId="0" applyNumberFormat="1" applyFont="1" applyFill="1" applyBorder="1" applyAlignment="1">
      <alignment vertical="top" wrapText="1"/>
    </xf>
    <xf numFmtId="166" fontId="20" fillId="0" borderId="40" xfId="0" applyNumberFormat="1" applyFont="1" applyFill="1" applyBorder="1" applyAlignment="1">
      <alignment vertical="top" wrapText="1"/>
    </xf>
    <xf numFmtId="0" fontId="20" fillId="0" borderId="41" xfId="0" applyFont="1" applyFill="1" applyBorder="1" applyAlignment="1">
      <alignment vertical="top" wrapText="1"/>
    </xf>
    <xf numFmtId="0" fontId="18" fillId="0" borderId="33" xfId="0" applyFont="1" applyFill="1" applyBorder="1" applyAlignment="1">
      <alignment vertical="top" wrapText="1"/>
    </xf>
    <xf numFmtId="2" fontId="18" fillId="0" borderId="33" xfId="0" applyNumberFormat="1" applyFont="1" applyFill="1" applyBorder="1" applyAlignment="1">
      <alignment vertical="top" wrapText="1"/>
    </xf>
    <xf numFmtId="0" fontId="18" fillId="0" borderId="34" xfId="0" applyFont="1" applyFill="1" applyBorder="1" applyAlignment="1">
      <alignment vertical="top" wrapText="1"/>
    </xf>
    <xf numFmtId="2" fontId="18" fillId="0" borderId="34" xfId="0" applyNumberFormat="1" applyFont="1" applyFill="1" applyBorder="1" applyAlignment="1">
      <alignment vertical="top" wrapText="1"/>
    </xf>
    <xf numFmtId="0" fontId="18" fillId="0" borderId="35" xfId="0" applyFont="1" applyFill="1" applyBorder="1" applyAlignment="1">
      <alignment vertical="top" wrapText="1"/>
    </xf>
    <xf numFmtId="164" fontId="18" fillId="0" borderId="36" xfId="0" applyNumberFormat="1" applyFont="1" applyFill="1" applyBorder="1" applyAlignment="1">
      <alignment vertical="top" wrapText="1"/>
    </xf>
    <xf numFmtId="0" fontId="19" fillId="0" borderId="37" xfId="0" applyFont="1" applyFill="1" applyBorder="1" applyAlignment="1">
      <alignment vertical="top" wrapText="1"/>
    </xf>
    <xf numFmtId="0" fontId="19" fillId="0" borderId="32" xfId="0" applyFont="1" applyFill="1" applyBorder="1" applyAlignment="1">
      <alignment vertical="top" wrapText="1"/>
    </xf>
    <xf numFmtId="2" fontId="19" fillId="0" borderId="32" xfId="0" applyNumberFormat="1" applyFont="1" applyFill="1" applyBorder="1" applyAlignment="1">
      <alignment vertical="top" wrapText="1"/>
    </xf>
    <xf numFmtId="0" fontId="0" fillId="0" borderId="39" xfId="0" applyFill="1" applyBorder="1" applyAlignment="1">
      <alignment vertical="top" wrapText="1"/>
    </xf>
    <xf numFmtId="0" fontId="0" fillId="0" borderId="40" xfId="0" applyFill="1" applyBorder="1" applyAlignment="1">
      <alignment vertical="top" wrapText="1"/>
    </xf>
    <xf numFmtId="2" fontId="0" fillId="0" borderId="40" xfId="0" applyNumberFormat="1" applyFill="1" applyBorder="1" applyAlignment="1">
      <alignment vertical="top" wrapText="1"/>
    </xf>
    <xf numFmtId="0" fontId="0" fillId="0" borderId="41" xfId="0" applyFill="1" applyBorder="1" applyAlignment="1">
      <alignment vertical="top" wrapText="1"/>
    </xf>
    <xf numFmtId="0" fontId="19" fillId="0" borderId="43" xfId="0" applyFont="1" applyFill="1" applyBorder="1" applyAlignment="1">
      <alignment vertical="top"/>
    </xf>
    <xf numFmtId="1" fontId="0" fillId="0" borderId="43" xfId="0" applyNumberFormat="1" applyFill="1" applyBorder="1" applyAlignment="1">
      <alignment vertical="top"/>
    </xf>
    <xf numFmtId="49" fontId="0" fillId="0" borderId="43" xfId="0" applyNumberFormat="1" applyFill="1" applyBorder="1" applyAlignment="1">
      <alignment vertical="top"/>
    </xf>
    <xf numFmtId="0" fontId="0" fillId="0" borderId="43" xfId="0" applyFill="1" applyBorder="1" applyAlignment="1">
      <alignment vertical="top"/>
    </xf>
    <xf numFmtId="166" fontId="0" fillId="0" borderId="43" xfId="0" applyNumberFormat="1" applyFill="1" applyBorder="1" applyAlignment="1">
      <alignment vertical="top"/>
    </xf>
    <xf numFmtId="2" fontId="0" fillId="0" borderId="43" xfId="0" applyNumberFormat="1" applyFill="1" applyBorder="1" applyAlignment="1">
      <alignment vertical="top"/>
    </xf>
    <xf numFmtId="0" fontId="19" fillId="0" borderId="8" xfId="0" applyFont="1" applyFill="1" applyBorder="1" applyAlignment="1">
      <alignment vertical="top"/>
    </xf>
    <xf numFmtId="1" fontId="0" fillId="0" borderId="8" xfId="0" applyNumberFormat="1" applyFill="1" applyBorder="1" applyAlignment="1">
      <alignment vertical="top"/>
    </xf>
    <xf numFmtId="0" fontId="0" fillId="0" borderId="1" xfId="0" applyFill="1" applyBorder="1" applyAlignment="1">
      <alignment vertical="top"/>
    </xf>
    <xf numFmtId="0" fontId="0" fillId="0" borderId="13" xfId="0" applyFill="1" applyBorder="1" applyAlignment="1">
      <alignment vertical="top"/>
    </xf>
    <xf numFmtId="0" fontId="0" fillId="0" borderId="43" xfId="0" applyFill="1" applyBorder="1" applyAlignment="1">
      <alignment horizontal="left" vertical="top"/>
    </xf>
    <xf numFmtId="0" fontId="19" fillId="0" borderId="43" xfId="0" applyFont="1" applyFill="1" applyBorder="1" applyAlignment="1">
      <alignment horizontal="left" vertical="top"/>
    </xf>
    <xf numFmtId="0" fontId="0" fillId="0" borderId="13" xfId="0" applyFill="1" applyBorder="1" applyAlignment="1">
      <alignment horizontal="left" vertical="top"/>
    </xf>
    <xf numFmtId="0" fontId="5" fillId="0" borderId="0" xfId="0" applyFont="1" applyFill="1" applyBorder="1" applyAlignment="1">
      <alignment horizontal="center" vertical="top"/>
    </xf>
    <xf numFmtId="0" fontId="7" fillId="0" borderId="0" xfId="0" applyFont="1" applyFill="1" applyBorder="1" applyAlignment="1">
      <alignment horizontal="right" vertical="top"/>
    </xf>
    <xf numFmtId="0" fontId="13" fillId="0" borderId="0" xfId="0" applyFont="1" applyFill="1" applyBorder="1" applyAlignment="1">
      <alignment horizontal="center" vertical="top"/>
    </xf>
    <xf numFmtId="0" fontId="5" fillId="0" borderId="0" xfId="0" applyFont="1" applyFill="1" applyBorder="1" applyAlignment="1">
      <alignment horizontal="left" vertical="top"/>
    </xf>
    <xf numFmtId="0" fontId="14" fillId="0" borderId="0" xfId="0" applyFont="1" applyFill="1" applyBorder="1" applyAlignment="1">
      <alignment horizontal="justify" vertical="top" wrapText="1"/>
    </xf>
    <xf numFmtId="0" fontId="7"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15" fontId="5" fillId="0" borderId="0" xfId="0" quotePrefix="1" applyNumberFormat="1" applyFont="1" applyFill="1" applyBorder="1" applyAlignment="1">
      <alignment horizontal="center" vertical="top"/>
    </xf>
    <xf numFmtId="0" fontId="15" fillId="2" borderId="26" xfId="0" applyFont="1" applyFill="1" applyBorder="1" applyAlignment="1">
      <alignment horizontal="center" vertical="top"/>
    </xf>
    <xf numFmtId="0" fontId="10" fillId="0" borderId="21" xfId="0" applyFont="1" applyFill="1" applyBorder="1" applyAlignment="1">
      <alignment horizontal="center" vertical="top" wrapText="1"/>
    </xf>
    <xf numFmtId="0" fontId="10" fillId="0" borderId="22" xfId="0" applyFont="1" applyFill="1" applyBorder="1" applyAlignment="1">
      <alignment horizontal="center" vertical="top" wrapText="1"/>
    </xf>
    <xf numFmtId="0" fontId="10" fillId="0" borderId="18" xfId="0" applyFont="1" applyFill="1" applyBorder="1" applyAlignment="1">
      <alignment horizontal="center" vertical="top" wrapText="1"/>
    </xf>
    <xf numFmtId="0" fontId="11" fillId="0" borderId="22" xfId="0" applyFont="1" applyFill="1" applyBorder="1" applyAlignment="1">
      <alignment horizontal="center" vertical="top" wrapText="1"/>
    </xf>
    <xf numFmtId="0" fontId="11" fillId="0" borderId="18" xfId="0" applyFont="1" applyFill="1" applyBorder="1" applyAlignment="1">
      <alignment horizontal="center" vertical="top" wrapText="1"/>
    </xf>
    <xf numFmtId="0" fontId="10" fillId="0" borderId="19" xfId="0" applyFont="1" applyFill="1" applyBorder="1" applyAlignment="1">
      <alignment horizontal="center" vertical="top" wrapText="1"/>
    </xf>
    <xf numFmtId="0" fontId="10" fillId="0" borderId="20" xfId="0" applyFont="1" applyFill="1" applyBorder="1" applyAlignment="1">
      <alignment horizontal="center" vertical="top" wrapText="1"/>
    </xf>
    <xf numFmtId="0" fontId="10" fillId="0" borderId="23" xfId="0" applyFont="1" applyFill="1" applyBorder="1" applyAlignment="1">
      <alignment horizontal="center" vertical="top" wrapText="1"/>
    </xf>
    <xf numFmtId="0" fontId="11" fillId="0" borderId="23" xfId="0" applyFont="1" applyFill="1" applyBorder="1" applyAlignment="1">
      <alignment horizontal="center" vertical="top" wrapText="1"/>
    </xf>
    <xf numFmtId="0" fontId="11" fillId="0" borderId="20" xfId="0" applyFont="1" applyFill="1" applyBorder="1" applyAlignment="1">
      <alignment horizontal="center" vertical="top" wrapText="1"/>
    </xf>
    <xf numFmtId="0" fontId="10" fillId="0" borderId="24" xfId="0" applyFont="1" applyFill="1" applyBorder="1" applyAlignment="1">
      <alignment horizontal="center" vertical="top" wrapText="1"/>
    </xf>
    <xf numFmtId="0" fontId="10" fillId="0" borderId="25" xfId="0" applyFont="1" applyFill="1" applyBorder="1" applyAlignment="1">
      <alignment horizontal="center" vertical="top" wrapText="1"/>
    </xf>
    <xf numFmtId="0" fontId="10" fillId="0" borderId="1" xfId="0" applyFont="1" applyFill="1" applyBorder="1" applyAlignment="1">
      <alignment horizontal="center" vertical="top" wrapText="1"/>
    </xf>
    <xf numFmtId="0" fontId="8" fillId="2" borderId="26" xfId="0" applyFont="1" applyFill="1" applyBorder="1" applyAlignment="1">
      <alignment horizontal="center" vertical="top"/>
    </xf>
    <xf numFmtId="0" fontId="8" fillId="2" borderId="0" xfId="0" applyFont="1" applyFill="1" applyBorder="1" applyAlignment="1">
      <alignment horizontal="center" vertical="top"/>
    </xf>
    <xf numFmtId="0" fontId="10" fillId="0" borderId="38" xfId="0" applyFont="1" applyFill="1" applyBorder="1" applyAlignment="1">
      <alignment horizontal="center" vertical="top" wrapText="1"/>
    </xf>
    <xf numFmtId="0" fontId="9" fillId="0" borderId="24" xfId="0" applyFont="1" applyFill="1" applyBorder="1" applyAlignment="1">
      <alignment horizontal="center" vertical="top" wrapText="1"/>
    </xf>
    <xf numFmtId="0" fontId="9" fillId="0" borderId="25" xfId="0" applyFont="1" applyFill="1" applyBorder="1" applyAlignment="1">
      <alignment horizontal="center" vertical="top" wrapText="1"/>
    </xf>
    <xf numFmtId="0" fontId="9" fillId="0" borderId="27" xfId="0" applyFont="1" applyFill="1" applyBorder="1" applyAlignment="1">
      <alignment horizontal="center" vertical="top" wrapText="1"/>
    </xf>
    <xf numFmtId="0" fontId="9" fillId="0" borderId="28" xfId="0" applyFont="1" applyFill="1" applyBorder="1" applyAlignment="1">
      <alignment horizontal="center" vertical="top" wrapText="1"/>
    </xf>
    <xf numFmtId="0" fontId="9" fillId="0" borderId="29" xfId="0" applyFont="1" applyFill="1" applyBorder="1" applyAlignment="1">
      <alignment horizontal="center" vertical="top" wrapText="1"/>
    </xf>
    <xf numFmtId="0" fontId="9" fillId="0" borderId="30" xfId="0" applyFont="1" applyFill="1" applyBorder="1" applyAlignment="1">
      <alignment horizontal="center" vertical="top" wrapText="1"/>
    </xf>
    <xf numFmtId="0" fontId="10" fillId="0" borderId="24" xfId="0" applyFont="1" applyFill="1" applyBorder="1" applyAlignment="1">
      <alignment horizontal="left" vertical="top" wrapText="1"/>
    </xf>
    <xf numFmtId="0" fontId="10" fillId="0" borderId="27" xfId="0" applyFont="1" applyFill="1" applyBorder="1" applyAlignment="1">
      <alignment horizontal="left" vertical="top" wrapText="1"/>
    </xf>
    <xf numFmtId="0" fontId="10" fillId="0" borderId="29" xfId="0" applyFont="1" applyFill="1" applyBorder="1" applyAlignment="1">
      <alignment horizontal="left" vertical="top" wrapText="1"/>
    </xf>
    <xf numFmtId="0" fontId="10" fillId="0" borderId="25" xfId="0" applyFont="1" applyFill="1" applyBorder="1" applyAlignment="1">
      <alignment horizontal="center" vertical="top"/>
    </xf>
    <xf numFmtId="0" fontId="10" fillId="0" borderId="28" xfId="0" applyFont="1" applyFill="1" applyBorder="1" applyAlignment="1">
      <alignment horizontal="center" vertical="top"/>
    </xf>
    <xf numFmtId="0" fontId="10" fillId="0" borderId="30" xfId="0" applyFont="1" applyFill="1" applyBorder="1" applyAlignment="1">
      <alignment horizontal="center" vertical="top"/>
    </xf>
    <xf numFmtId="0" fontId="10" fillId="0" borderId="19" xfId="0" applyFont="1" applyFill="1" applyBorder="1" applyAlignment="1">
      <alignment horizontal="right" vertical="top" wrapText="1"/>
    </xf>
    <xf numFmtId="0" fontId="10" fillId="0" borderId="20" xfId="0" applyFont="1" applyFill="1" applyBorder="1" applyAlignment="1">
      <alignment horizontal="right" vertical="top" wrapText="1"/>
    </xf>
    <xf numFmtId="1" fontId="10" fillId="0" borderId="21" xfId="0" applyNumberFormat="1" applyFont="1" applyFill="1" applyBorder="1" applyAlignment="1">
      <alignment horizontal="right" vertical="top" wrapText="1"/>
    </xf>
    <xf numFmtId="1" fontId="10" fillId="0" borderId="22" xfId="0" applyNumberFormat="1" applyFont="1" applyFill="1" applyBorder="1" applyAlignment="1">
      <alignment horizontal="right" vertical="top" wrapText="1"/>
    </xf>
    <xf numFmtId="1" fontId="10" fillId="0" borderId="18" xfId="0" applyNumberFormat="1" applyFont="1" applyFill="1" applyBorder="1" applyAlignment="1">
      <alignment horizontal="right" vertical="top" wrapText="1"/>
    </xf>
    <xf numFmtId="0" fontId="10" fillId="0" borderId="23" xfId="0" applyFont="1" applyFill="1" applyBorder="1" applyAlignment="1">
      <alignment horizontal="right" vertical="top" wrapText="1"/>
    </xf>
    <xf numFmtId="1" fontId="10" fillId="0" borderId="19" xfId="0" applyNumberFormat="1" applyFont="1" applyFill="1" applyBorder="1" applyAlignment="1">
      <alignment horizontal="right" vertical="top" wrapText="1"/>
    </xf>
    <xf numFmtId="1" fontId="10" fillId="0" borderId="23" xfId="0" applyNumberFormat="1" applyFont="1" applyFill="1" applyBorder="1" applyAlignment="1">
      <alignment horizontal="right" vertical="top" wrapText="1"/>
    </xf>
    <xf numFmtId="1" fontId="10" fillId="0" borderId="20" xfId="0" applyNumberFormat="1" applyFont="1" applyFill="1" applyBorder="1" applyAlignment="1">
      <alignment horizontal="right" vertical="top" wrapText="1"/>
    </xf>
    <xf numFmtId="2" fontId="10" fillId="0" borderId="21" xfId="0" applyNumberFormat="1" applyFont="1" applyFill="1" applyBorder="1" applyAlignment="1">
      <alignment horizontal="right" vertical="top" wrapText="1"/>
    </xf>
    <xf numFmtId="2" fontId="10" fillId="0" borderId="18" xfId="0" applyNumberFormat="1" applyFont="1" applyFill="1" applyBorder="1" applyAlignment="1">
      <alignment horizontal="right" vertical="top" wrapText="1"/>
    </xf>
    <xf numFmtId="2" fontId="10" fillId="0" borderId="22" xfId="0" applyNumberFormat="1" applyFont="1" applyFill="1" applyBorder="1" applyAlignment="1">
      <alignment horizontal="right" vertical="top" wrapText="1"/>
    </xf>
    <xf numFmtId="2" fontId="9" fillId="0" borderId="21" xfId="0" applyNumberFormat="1" applyFont="1" applyFill="1" applyBorder="1" applyAlignment="1">
      <alignment horizontal="right" vertical="top" wrapText="1"/>
    </xf>
    <xf numFmtId="2" fontId="9" fillId="0" borderId="18" xfId="0" applyNumberFormat="1" applyFont="1" applyFill="1" applyBorder="1" applyAlignment="1">
      <alignment horizontal="right" vertical="top" wrapText="1"/>
    </xf>
    <xf numFmtId="0" fontId="10" fillId="0" borderId="8" xfId="0" applyFont="1" applyFill="1" applyBorder="1" applyAlignment="1">
      <alignment horizontal="center" vertical="top" wrapText="1"/>
    </xf>
    <xf numFmtId="0" fontId="10" fillId="0" borderId="9" xfId="0" applyFont="1" applyFill="1" applyBorder="1" applyAlignment="1">
      <alignment horizontal="center" vertical="top" wrapText="1"/>
    </xf>
    <xf numFmtId="0" fontId="10" fillId="0" borderId="10" xfId="0" applyFont="1" applyFill="1" applyBorder="1" applyAlignment="1">
      <alignment horizontal="center" vertical="top" wrapText="1"/>
    </xf>
    <xf numFmtId="166" fontId="10" fillId="0" borderId="8" xfId="0" applyNumberFormat="1" applyFont="1" applyFill="1" applyBorder="1" applyAlignment="1">
      <alignment horizontal="center" vertical="top" wrapText="1"/>
    </xf>
    <xf numFmtId="166" fontId="10" fillId="0" borderId="9" xfId="0" applyNumberFormat="1" applyFont="1" applyFill="1" applyBorder="1" applyAlignment="1">
      <alignment horizontal="center" vertical="top" wrapText="1"/>
    </xf>
    <xf numFmtId="166" fontId="10" fillId="0" borderId="10" xfId="0" applyNumberFormat="1" applyFont="1" applyFill="1" applyBorder="1" applyAlignment="1">
      <alignment horizontal="center" vertical="top" wrapText="1"/>
    </xf>
    <xf numFmtId="0" fontId="10" fillId="0" borderId="11" xfId="0" applyFont="1" applyFill="1" applyBorder="1" applyAlignment="1">
      <alignment horizontal="center" vertical="top" wrapText="1"/>
    </xf>
    <xf numFmtId="0" fontId="10" fillId="0" borderId="12" xfId="0" applyFont="1" applyFill="1" applyBorder="1" applyAlignment="1">
      <alignment horizontal="center" vertical="top" wrapText="1"/>
    </xf>
    <xf numFmtId="0" fontId="10" fillId="0" borderId="13" xfId="0" applyFont="1" applyFill="1" applyBorder="1" applyAlignment="1">
      <alignment horizontal="center" vertical="top" wrapText="1"/>
    </xf>
    <xf numFmtId="166" fontId="9" fillId="0" borderId="8" xfId="0" applyNumberFormat="1" applyFont="1" applyFill="1" applyBorder="1" applyAlignment="1">
      <alignment horizontal="center" vertical="top" wrapText="1"/>
    </xf>
    <xf numFmtId="166" fontId="9" fillId="0" borderId="10" xfId="0" applyNumberFormat="1" applyFont="1" applyFill="1" applyBorder="1" applyAlignment="1">
      <alignment horizontal="center" vertical="top" wrapText="1"/>
    </xf>
    <xf numFmtId="0" fontId="9" fillId="0" borderId="10" xfId="0" applyFont="1" applyFill="1" applyBorder="1" applyAlignment="1">
      <alignment horizontal="center" vertical="top" wrapText="1"/>
    </xf>
    <xf numFmtId="0" fontId="15" fillId="0" borderId="11" xfId="0" applyFont="1" applyFill="1" applyBorder="1" applyAlignment="1">
      <alignment horizontal="center" vertical="top"/>
    </xf>
    <xf numFmtId="0" fontId="15" fillId="0" borderId="12" xfId="0" applyFont="1" applyFill="1" applyBorder="1" applyAlignment="1">
      <alignment horizontal="center" vertical="top"/>
    </xf>
    <xf numFmtId="0" fontId="15" fillId="0" borderId="13" xfId="0" applyFont="1" applyFill="1" applyBorder="1" applyAlignment="1">
      <alignment horizontal="center" vertical="top"/>
    </xf>
    <xf numFmtId="0" fontId="9" fillId="0" borderId="8" xfId="0" applyFont="1" applyFill="1" applyBorder="1" applyAlignment="1">
      <alignment horizontal="center" vertical="top" wrapText="1"/>
    </xf>
    <xf numFmtId="0" fontId="9" fillId="0" borderId="9" xfId="0" applyFont="1" applyFill="1" applyBorder="1" applyAlignment="1">
      <alignment horizontal="center" vertical="top" wrapText="1"/>
    </xf>
    <xf numFmtId="2" fontId="9" fillId="0" borderId="21" xfId="0" applyNumberFormat="1" applyFont="1" applyFill="1" applyBorder="1" applyAlignment="1">
      <alignment horizontal="center" vertical="top" wrapText="1"/>
    </xf>
    <xf numFmtId="2" fontId="9" fillId="0" borderId="18" xfId="0" applyNumberFormat="1" applyFont="1" applyFill="1" applyBorder="1" applyAlignment="1">
      <alignment horizontal="center" vertical="top" wrapText="1"/>
    </xf>
    <xf numFmtId="0" fontId="9" fillId="0" borderId="18" xfId="0" applyFont="1" applyFill="1" applyBorder="1" applyAlignment="1">
      <alignment horizontal="center" vertical="top" wrapText="1"/>
    </xf>
    <xf numFmtId="0" fontId="9" fillId="0" borderId="22" xfId="0" applyFont="1" applyFill="1" applyBorder="1" applyAlignment="1">
      <alignment horizontal="center" vertical="top" wrapText="1"/>
    </xf>
    <xf numFmtId="0" fontId="9" fillId="0" borderId="23" xfId="0" applyFont="1" applyFill="1" applyBorder="1" applyAlignment="1">
      <alignment horizontal="center" vertical="top" wrapText="1"/>
    </xf>
    <xf numFmtId="0" fontId="9" fillId="0" borderId="20" xfId="0" applyFont="1" applyFill="1" applyBorder="1" applyAlignment="1">
      <alignment horizontal="center" vertical="top" wrapText="1"/>
    </xf>
    <xf numFmtId="2" fontId="10" fillId="0" borderId="21" xfId="0" applyNumberFormat="1" applyFont="1" applyFill="1" applyBorder="1" applyAlignment="1">
      <alignment horizontal="center" vertical="top" wrapText="1"/>
    </xf>
    <xf numFmtId="2" fontId="10" fillId="0" borderId="18" xfId="0" applyNumberFormat="1" applyFont="1" applyFill="1" applyBorder="1" applyAlignment="1">
      <alignment horizontal="center" vertical="top" wrapText="1"/>
    </xf>
    <xf numFmtId="0" fontId="9" fillId="0" borderId="21" xfId="0" applyFont="1" applyFill="1" applyBorder="1" applyAlignment="1">
      <alignment horizontal="left" vertical="top" wrapText="1"/>
    </xf>
    <xf numFmtId="0" fontId="9" fillId="0" borderId="22" xfId="0" applyFont="1" applyFill="1" applyBorder="1" applyAlignment="1">
      <alignment horizontal="left" vertical="top" wrapText="1"/>
    </xf>
    <xf numFmtId="0" fontId="9" fillId="0" borderId="18" xfId="0" applyFont="1" applyFill="1" applyBorder="1" applyAlignment="1">
      <alignment horizontal="left" vertical="top" wrapText="1"/>
    </xf>
    <xf numFmtId="0" fontId="23" fillId="0" borderId="8" xfId="0" applyFont="1" applyFill="1" applyBorder="1" applyAlignment="1">
      <alignment vertical="top"/>
    </xf>
    <xf numFmtId="0" fontId="23" fillId="0" borderId="43" xfId="0" applyFont="1" applyFill="1" applyBorder="1" applyAlignment="1">
      <alignment vertical="top"/>
    </xf>
    <xf numFmtId="0" fontId="17" fillId="0" borderId="0" xfId="0" applyFont="1" applyFill="1" applyBorder="1" applyAlignment="1">
      <alignment horizontal="center" vertical="top"/>
    </xf>
    <xf numFmtId="0" fontId="16" fillId="0" borderId="14" xfId="0" applyFont="1" applyFill="1" applyBorder="1" applyAlignment="1">
      <alignment horizontal="left" vertical="top" wrapText="1"/>
    </xf>
    <xf numFmtId="0" fontId="16" fillId="0" borderId="0" xfId="0" applyFont="1" applyFill="1" applyBorder="1" applyAlignment="1">
      <alignment horizontal="left" vertical="top"/>
    </xf>
    <xf numFmtId="0" fontId="12" fillId="0" borderId="15" xfId="0" applyFont="1" applyFill="1" applyBorder="1" applyAlignment="1">
      <alignment horizontal="center"/>
    </xf>
    <xf numFmtId="0" fontId="12" fillId="0" borderId="4" xfId="0" applyFont="1" applyFill="1" applyBorder="1" applyAlignment="1">
      <alignment horizontal="center"/>
    </xf>
    <xf numFmtId="0" fontId="0" fillId="0" borderId="16" xfId="0" applyFill="1" applyBorder="1" applyAlignment="1">
      <alignment horizontal="center" vertical="top"/>
    </xf>
    <xf numFmtId="0" fontId="0" fillId="0" borderId="16" xfId="0" applyNumberFormat="1" applyFill="1" applyBorder="1" applyAlignment="1">
      <alignment horizontal="center" vertical="top" wrapText="1"/>
    </xf>
    <xf numFmtId="0" fontId="0" fillId="0" borderId="1" xfId="0" applyFill="1" applyBorder="1" applyAlignment="1">
      <alignment horizontal="center" vertical="top"/>
    </xf>
    <xf numFmtId="0" fontId="12" fillId="0" borderId="1"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
  <sheetViews>
    <sheetView tabSelected="1" workbookViewId="0">
      <selection activeCell="J7" sqref="J7:K7"/>
    </sheetView>
  </sheetViews>
  <sheetFormatPr defaultColWidth="9.33203125" defaultRowHeight="14.4" x14ac:dyDescent="0.25"/>
  <cols>
    <col min="1" max="1" width="4.44140625" style="6" customWidth="1"/>
    <col min="2" max="2" width="4" style="1" customWidth="1"/>
    <col min="3" max="3" width="40.44140625" style="1" customWidth="1"/>
    <col min="4" max="8" width="9.33203125" style="1"/>
    <col min="9" max="9" width="3" style="1" customWidth="1"/>
    <col min="10" max="10" width="43.44140625" style="1" customWidth="1"/>
    <col min="11" max="11" width="16" style="1" customWidth="1"/>
    <col min="12" max="16384" width="9.33203125" style="1"/>
  </cols>
  <sheetData>
    <row r="1" spans="1:11" ht="17.100000000000001" customHeight="1" x14ac:dyDescent="0.25">
      <c r="A1" s="144" t="s">
        <v>23</v>
      </c>
      <c r="B1" s="144"/>
      <c r="C1" s="144"/>
      <c r="D1" s="144"/>
      <c r="E1" s="144"/>
      <c r="F1" s="144"/>
      <c r="G1" s="144"/>
      <c r="H1" s="144"/>
      <c r="I1" s="144"/>
      <c r="J1" s="144"/>
      <c r="K1" s="144"/>
    </row>
    <row r="2" spans="1:11" ht="24" customHeight="1" x14ac:dyDescent="0.25">
      <c r="A2" s="145" t="s">
        <v>0</v>
      </c>
      <c r="B2" s="145"/>
      <c r="C2" s="145"/>
      <c r="D2" s="145"/>
      <c r="E2" s="145"/>
      <c r="F2" s="145"/>
      <c r="G2" s="145"/>
      <c r="H2" s="145"/>
      <c r="I2" s="145"/>
      <c r="J2" s="145"/>
      <c r="K2" s="145"/>
    </row>
    <row r="3" spans="1:11" ht="17.100000000000001" customHeight="1" x14ac:dyDescent="0.25">
      <c r="A3" s="5" t="s">
        <v>7</v>
      </c>
      <c r="B3" s="146" t="s">
        <v>1</v>
      </c>
      <c r="C3" s="146"/>
      <c r="D3" s="146"/>
      <c r="E3" s="146"/>
      <c r="F3" s="146"/>
      <c r="G3" s="146"/>
      <c r="H3" s="146"/>
      <c r="I3" s="146"/>
      <c r="J3" s="42" t="s">
        <v>128</v>
      </c>
      <c r="K3" s="29"/>
    </row>
    <row r="4" spans="1:11" ht="17.100000000000001" customHeight="1" x14ac:dyDescent="0.25">
      <c r="A4" s="5" t="s">
        <v>8</v>
      </c>
      <c r="B4" s="146" t="s">
        <v>2</v>
      </c>
      <c r="C4" s="146"/>
      <c r="D4" s="146"/>
      <c r="E4" s="146"/>
      <c r="F4" s="146"/>
      <c r="G4" s="146"/>
      <c r="H4" s="146"/>
      <c r="I4" s="146"/>
      <c r="J4" s="143"/>
      <c r="K4" s="143"/>
    </row>
    <row r="5" spans="1:11" ht="17.100000000000001" customHeight="1" x14ac:dyDescent="0.25">
      <c r="A5" s="5" t="s">
        <v>9</v>
      </c>
      <c r="B5" s="146" t="s">
        <v>24</v>
      </c>
      <c r="C5" s="146"/>
      <c r="D5" s="146"/>
      <c r="E5" s="146"/>
      <c r="F5" s="146"/>
      <c r="G5" s="146"/>
      <c r="H5" s="146"/>
      <c r="I5" s="146"/>
      <c r="J5" s="143"/>
      <c r="K5" s="143"/>
    </row>
    <row r="6" spans="1:11" ht="17.100000000000001" customHeight="1" x14ac:dyDescent="0.25">
      <c r="B6" s="2" t="s">
        <v>3</v>
      </c>
      <c r="C6" s="146" t="s">
        <v>4</v>
      </c>
      <c r="D6" s="146"/>
      <c r="E6" s="146"/>
      <c r="F6" s="146"/>
      <c r="G6" s="146"/>
      <c r="H6" s="146"/>
      <c r="I6" s="146"/>
      <c r="J6" s="150" t="s">
        <v>129</v>
      </c>
      <c r="K6" s="143"/>
    </row>
    <row r="7" spans="1:11" ht="17.100000000000001" customHeight="1" x14ac:dyDescent="0.25">
      <c r="B7" s="2" t="s">
        <v>5</v>
      </c>
      <c r="C7" s="146" t="s">
        <v>6</v>
      </c>
      <c r="D7" s="146"/>
      <c r="E7" s="146"/>
      <c r="F7" s="146"/>
      <c r="G7" s="146"/>
      <c r="H7" s="146"/>
      <c r="I7" s="146"/>
      <c r="J7" s="143"/>
      <c r="K7" s="143"/>
    </row>
    <row r="8" spans="1:11" ht="17.100000000000001" customHeight="1" x14ac:dyDescent="0.25">
      <c r="A8" s="7" t="s">
        <v>10</v>
      </c>
      <c r="B8" s="1" t="s">
        <v>11</v>
      </c>
    </row>
    <row r="10" spans="1:11" x14ac:dyDescent="0.25">
      <c r="B10" s="3"/>
      <c r="C10" s="148" t="s">
        <v>12</v>
      </c>
      <c r="D10" s="148"/>
      <c r="E10" s="148"/>
      <c r="F10" s="148"/>
      <c r="G10" s="148"/>
      <c r="H10" s="148"/>
      <c r="I10" s="148"/>
      <c r="J10" s="8" t="s">
        <v>13</v>
      </c>
      <c r="K10" s="8" t="s">
        <v>14</v>
      </c>
    </row>
    <row r="11" spans="1:11" ht="22.5" customHeight="1" x14ac:dyDescent="0.25">
      <c r="B11" s="4" t="s">
        <v>7</v>
      </c>
      <c r="C11" s="149" t="s">
        <v>15</v>
      </c>
      <c r="D11" s="149"/>
      <c r="E11" s="149"/>
      <c r="F11" s="149"/>
      <c r="G11" s="149"/>
      <c r="H11" s="149"/>
      <c r="I11" s="149"/>
      <c r="J11" s="3"/>
      <c r="K11" s="9" t="s">
        <v>25</v>
      </c>
    </row>
    <row r="12" spans="1:11" ht="21" customHeight="1" x14ac:dyDescent="0.25">
      <c r="B12" s="4" t="s">
        <v>8</v>
      </c>
      <c r="C12" s="149" t="s">
        <v>16</v>
      </c>
      <c r="D12" s="149"/>
      <c r="E12" s="149"/>
      <c r="F12" s="149"/>
      <c r="G12" s="149"/>
      <c r="H12" s="149"/>
      <c r="I12" s="149"/>
      <c r="J12" s="3"/>
      <c r="K12" s="9" t="s">
        <v>25</v>
      </c>
    </row>
    <row r="13" spans="1:11" ht="22.5" customHeight="1" x14ac:dyDescent="0.25">
      <c r="B13" s="4" t="s">
        <v>9</v>
      </c>
      <c r="C13" s="149" t="s">
        <v>17</v>
      </c>
      <c r="D13" s="149"/>
      <c r="E13" s="149"/>
      <c r="F13" s="149"/>
      <c r="G13" s="149"/>
      <c r="H13" s="149"/>
      <c r="I13" s="149"/>
      <c r="J13" s="3"/>
      <c r="K13" s="9" t="s">
        <v>25</v>
      </c>
    </row>
    <row r="14" spans="1:11" ht="30" customHeight="1" x14ac:dyDescent="0.25">
      <c r="B14" s="4" t="s">
        <v>10</v>
      </c>
      <c r="C14" s="149" t="s">
        <v>18</v>
      </c>
      <c r="D14" s="149"/>
      <c r="E14" s="149"/>
      <c r="F14" s="149"/>
      <c r="G14" s="149"/>
      <c r="H14" s="149"/>
      <c r="I14" s="149"/>
      <c r="J14" s="9" t="s">
        <v>130</v>
      </c>
      <c r="K14" s="9"/>
    </row>
    <row r="15" spans="1:11" ht="21" customHeight="1" x14ac:dyDescent="0.25">
      <c r="B15" s="4" t="s">
        <v>20</v>
      </c>
      <c r="C15" s="149" t="s">
        <v>19</v>
      </c>
      <c r="D15" s="149"/>
      <c r="E15" s="149"/>
      <c r="F15" s="149"/>
      <c r="G15" s="149"/>
      <c r="H15" s="149"/>
      <c r="I15" s="149"/>
      <c r="J15" s="3"/>
      <c r="K15" s="9" t="s">
        <v>25</v>
      </c>
    </row>
    <row r="17" spans="1:11" ht="80.25" customHeight="1" x14ac:dyDescent="0.25">
      <c r="B17" s="147" t="s">
        <v>22</v>
      </c>
      <c r="C17" s="147"/>
      <c r="D17" s="147"/>
      <c r="E17" s="147"/>
      <c r="F17" s="147"/>
      <c r="G17" s="147"/>
      <c r="H17" s="147"/>
      <c r="I17" s="147"/>
      <c r="J17" s="147"/>
      <c r="K17" s="147"/>
    </row>
    <row r="19" spans="1:11" x14ac:dyDescent="0.25">
      <c r="A19" s="5" t="s">
        <v>20</v>
      </c>
      <c r="B19" s="146" t="s">
        <v>21</v>
      </c>
      <c r="C19" s="146"/>
      <c r="D19" s="146"/>
      <c r="E19" s="146"/>
      <c r="F19" s="146"/>
      <c r="G19" s="146"/>
      <c r="H19" s="146"/>
      <c r="I19" s="146"/>
    </row>
  </sheetData>
  <mergeCells count="19">
    <mergeCell ref="B19:I19"/>
    <mergeCell ref="B17:K17"/>
    <mergeCell ref="C6:I6"/>
    <mergeCell ref="C7:I7"/>
    <mergeCell ref="C10:I10"/>
    <mergeCell ref="C11:I11"/>
    <mergeCell ref="C12:I12"/>
    <mergeCell ref="C13:I13"/>
    <mergeCell ref="C14:I14"/>
    <mergeCell ref="C15:I15"/>
    <mergeCell ref="J6:K6"/>
    <mergeCell ref="J5:K5"/>
    <mergeCell ref="J7:K7"/>
    <mergeCell ref="A1:K1"/>
    <mergeCell ref="A2:K2"/>
    <mergeCell ref="B3:I3"/>
    <mergeCell ref="B4:I4"/>
    <mergeCell ref="B5:I5"/>
    <mergeCell ref="J4:K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
  <sheetViews>
    <sheetView workbookViewId="0">
      <selection activeCell="A11" sqref="A11:XFD11"/>
    </sheetView>
  </sheetViews>
  <sheetFormatPr defaultRowHeight="13.2" x14ac:dyDescent="0.25"/>
  <cols>
    <col min="1" max="1" width="10.33203125" customWidth="1"/>
    <col min="2" max="2" width="29.44140625" customWidth="1"/>
    <col min="3" max="9" width="12.77734375" customWidth="1"/>
    <col min="10" max="11" width="15.77734375" customWidth="1"/>
    <col min="12" max="19" width="12.77734375" customWidth="1"/>
  </cols>
  <sheetData>
    <row r="1" spans="1:19" ht="18.75" customHeight="1" x14ac:dyDescent="0.25">
      <c r="A1" s="151" t="s">
        <v>39</v>
      </c>
      <c r="B1" s="151"/>
      <c r="C1" s="151"/>
      <c r="D1" s="151"/>
      <c r="E1" s="151"/>
      <c r="F1" s="151"/>
      <c r="G1" s="151"/>
      <c r="H1" s="151"/>
      <c r="I1" s="151"/>
      <c r="J1" s="151"/>
      <c r="K1" s="151"/>
      <c r="L1" s="151"/>
      <c r="M1" s="151"/>
      <c r="N1" s="151"/>
      <c r="O1" s="151"/>
      <c r="P1" s="151"/>
      <c r="Q1" s="151"/>
      <c r="R1" s="151"/>
      <c r="S1" s="151"/>
    </row>
    <row r="2" spans="1:19" ht="35.25" customHeight="1" x14ac:dyDescent="0.25">
      <c r="A2" s="152" t="s">
        <v>66</v>
      </c>
      <c r="B2" s="152" t="s">
        <v>65</v>
      </c>
      <c r="C2" s="152" t="s">
        <v>64</v>
      </c>
      <c r="D2" s="152" t="s">
        <v>63</v>
      </c>
      <c r="E2" s="152" t="s">
        <v>62</v>
      </c>
      <c r="F2" s="152" t="s">
        <v>61</v>
      </c>
      <c r="G2" s="152" t="s">
        <v>46</v>
      </c>
      <c r="H2" s="152" t="s">
        <v>60</v>
      </c>
      <c r="I2" s="157" t="s">
        <v>59</v>
      </c>
      <c r="J2" s="160"/>
      <c r="K2" s="160"/>
      <c r="L2" s="161"/>
      <c r="M2" s="152" t="s">
        <v>58</v>
      </c>
      <c r="N2" s="152" t="s">
        <v>50</v>
      </c>
      <c r="O2" s="157" t="s">
        <v>57</v>
      </c>
      <c r="P2" s="161"/>
      <c r="Q2" s="157" t="s">
        <v>56</v>
      </c>
      <c r="R2" s="158"/>
      <c r="S2" s="152" t="s">
        <v>55</v>
      </c>
    </row>
    <row r="3" spans="1:19" ht="15.9" customHeight="1" x14ac:dyDescent="0.25">
      <c r="A3" s="153"/>
      <c r="B3" s="155"/>
      <c r="C3" s="153"/>
      <c r="D3" s="155"/>
      <c r="E3" s="153"/>
      <c r="F3" s="153"/>
      <c r="G3" s="155"/>
      <c r="H3" s="155"/>
      <c r="I3" s="157" t="s">
        <v>26</v>
      </c>
      <c r="J3" s="159"/>
      <c r="K3" s="158"/>
      <c r="L3" s="152" t="s">
        <v>69</v>
      </c>
      <c r="M3" s="153"/>
      <c r="N3" s="155"/>
      <c r="O3" s="152" t="s">
        <v>27</v>
      </c>
      <c r="P3" s="152" t="s">
        <v>70</v>
      </c>
      <c r="Q3" s="152" t="s">
        <v>27</v>
      </c>
      <c r="R3" s="152" t="s">
        <v>70</v>
      </c>
      <c r="S3" s="155"/>
    </row>
    <row r="4" spans="1:19" ht="99" customHeight="1" x14ac:dyDescent="0.25">
      <c r="A4" s="154"/>
      <c r="B4" s="156"/>
      <c r="C4" s="154"/>
      <c r="D4" s="156"/>
      <c r="E4" s="154"/>
      <c r="F4" s="154"/>
      <c r="G4" s="156"/>
      <c r="H4" s="156"/>
      <c r="I4" s="11" t="s">
        <v>71</v>
      </c>
      <c r="J4" s="11" t="s">
        <v>68</v>
      </c>
      <c r="K4" s="11" t="s">
        <v>38</v>
      </c>
      <c r="L4" s="156"/>
      <c r="M4" s="154"/>
      <c r="N4" s="156"/>
      <c r="O4" s="154"/>
      <c r="P4" s="156"/>
      <c r="Q4" s="154"/>
      <c r="R4" s="156"/>
      <c r="S4" s="156"/>
    </row>
    <row r="5" spans="1:19" s="16" customFormat="1" ht="29.25" customHeight="1" x14ac:dyDescent="0.25">
      <c r="A5" s="13" t="s">
        <v>40</v>
      </c>
      <c r="B5" s="15" t="s">
        <v>41</v>
      </c>
      <c r="C5" s="13" t="s">
        <v>42</v>
      </c>
      <c r="D5" s="15" t="s">
        <v>43</v>
      </c>
      <c r="E5" s="13" t="s">
        <v>44</v>
      </c>
      <c r="F5" s="13" t="s">
        <v>45</v>
      </c>
      <c r="G5" s="15" t="s">
        <v>67</v>
      </c>
      <c r="H5" s="15" t="s">
        <v>47</v>
      </c>
      <c r="I5" s="157" t="s">
        <v>48</v>
      </c>
      <c r="J5" s="159"/>
      <c r="K5" s="159"/>
      <c r="L5" s="158"/>
      <c r="M5" s="13" t="s">
        <v>49</v>
      </c>
      <c r="N5" s="15" t="s">
        <v>51</v>
      </c>
      <c r="O5" s="162" t="s">
        <v>52</v>
      </c>
      <c r="P5" s="163"/>
      <c r="Q5" s="162" t="s">
        <v>53</v>
      </c>
      <c r="R5" s="163"/>
      <c r="S5" s="15" t="s">
        <v>54</v>
      </c>
    </row>
    <row r="6" spans="1:19" s="55" customFormat="1" ht="20.25" customHeight="1" x14ac:dyDescent="0.25">
      <c r="A6" s="46" t="s">
        <v>28</v>
      </c>
      <c r="B6" s="47" t="s">
        <v>29</v>
      </c>
      <c r="C6" s="48">
        <v>3</v>
      </c>
      <c r="D6" s="49">
        <v>1175860</v>
      </c>
      <c r="E6" s="49">
        <v>0</v>
      </c>
      <c r="F6" s="48"/>
      <c r="G6" s="49">
        <f>SUM(D6:F6)</f>
        <v>1175860</v>
      </c>
      <c r="H6" s="50">
        <f>(G6/(G11-G9))*100</f>
        <v>60.925388601036268</v>
      </c>
      <c r="I6" s="49">
        <v>1175860</v>
      </c>
      <c r="J6" s="50"/>
      <c r="K6" s="50">
        <f>(I6+J6)</f>
        <v>1175860</v>
      </c>
      <c r="L6" s="50">
        <f>(K6/K11)*100</f>
        <v>60.925388601036268</v>
      </c>
      <c r="M6" s="49">
        <v>0</v>
      </c>
      <c r="N6" s="51">
        <f>(G6+M6)/(G11+M11-G9)*100</f>
        <v>60.925388601036268</v>
      </c>
      <c r="O6" s="52">
        <v>1175860</v>
      </c>
      <c r="P6" s="53">
        <f>(O6/(G6))*100</f>
        <v>100</v>
      </c>
      <c r="Q6" s="52">
        <v>0</v>
      </c>
      <c r="R6" s="53"/>
      <c r="S6" s="54">
        <v>1175860</v>
      </c>
    </row>
    <row r="7" spans="1:19" s="55" customFormat="1" ht="18" customHeight="1" x14ac:dyDescent="0.25">
      <c r="A7" s="46" t="s">
        <v>30</v>
      </c>
      <c r="B7" s="47" t="s">
        <v>31</v>
      </c>
      <c r="C7" s="48">
        <v>98</v>
      </c>
      <c r="D7" s="49">
        <v>754140</v>
      </c>
      <c r="E7" s="49">
        <v>0</v>
      </c>
      <c r="F7" s="48"/>
      <c r="G7" s="49">
        <f>SUM(D7:F7)</f>
        <v>754140</v>
      </c>
      <c r="H7" s="50">
        <f>(G7/(G11-G9))*100</f>
        <v>39.074611398963732</v>
      </c>
      <c r="I7" s="49">
        <v>754140</v>
      </c>
      <c r="J7" s="50"/>
      <c r="K7" s="50">
        <f>(I7+J7)</f>
        <v>754140</v>
      </c>
      <c r="L7" s="50">
        <f>(K7/K11)*100</f>
        <v>39.074611398963732</v>
      </c>
      <c r="M7" s="49">
        <v>0</v>
      </c>
      <c r="N7" s="51">
        <f>(G7+M7)/(G11+M11-G9)*100</f>
        <v>39.074611398963732</v>
      </c>
      <c r="O7" s="52">
        <v>224140</v>
      </c>
      <c r="P7" s="56">
        <f>(O7/(G7))*100</f>
        <v>29.721271912377013</v>
      </c>
      <c r="Q7" s="52">
        <v>0</v>
      </c>
      <c r="R7" s="53"/>
      <c r="S7" s="57">
        <v>754140</v>
      </c>
    </row>
    <row r="8" spans="1:19" ht="18.75" customHeight="1" x14ac:dyDescent="0.25">
      <c r="A8" s="14" t="s">
        <v>32</v>
      </c>
      <c r="B8" s="12" t="s">
        <v>33</v>
      </c>
      <c r="C8" s="22"/>
      <c r="D8" s="22"/>
      <c r="E8" s="22"/>
      <c r="F8" s="22"/>
      <c r="G8" s="22">
        <f>SUM(D8:F8)</f>
        <v>0</v>
      </c>
      <c r="H8" s="22"/>
      <c r="I8" s="22"/>
      <c r="J8" s="22"/>
      <c r="K8" s="22"/>
      <c r="L8" s="22"/>
      <c r="M8" s="22"/>
      <c r="N8" s="21"/>
      <c r="O8" s="23"/>
      <c r="P8" s="23"/>
      <c r="Q8" s="26"/>
      <c r="R8" s="26"/>
      <c r="S8" s="28"/>
    </row>
    <row r="9" spans="1:19" s="55" customFormat="1" ht="17.25" customHeight="1" x14ac:dyDescent="0.25">
      <c r="A9" s="46" t="s">
        <v>34</v>
      </c>
      <c r="B9" s="47" t="s">
        <v>35</v>
      </c>
      <c r="C9" s="48">
        <v>0</v>
      </c>
      <c r="D9" s="49"/>
      <c r="E9" s="49"/>
      <c r="F9" s="49">
        <v>0</v>
      </c>
      <c r="G9" s="49">
        <f>SUM(D9:F9)</f>
        <v>0</v>
      </c>
      <c r="H9" s="48"/>
      <c r="I9" s="49">
        <v>0</v>
      </c>
      <c r="J9" s="50"/>
      <c r="K9" s="49">
        <f>(I9+J9)</f>
        <v>0</v>
      </c>
      <c r="L9" s="50">
        <f>(K9/K11)*100</f>
        <v>0</v>
      </c>
      <c r="M9" s="48"/>
      <c r="N9" s="51"/>
      <c r="O9" s="52">
        <v>0</v>
      </c>
      <c r="P9" s="56"/>
      <c r="Q9" s="52">
        <v>0</v>
      </c>
      <c r="R9" s="53"/>
      <c r="S9" s="57">
        <v>0</v>
      </c>
    </row>
    <row r="10" spans="1:19" s="55" customFormat="1" ht="20.25" customHeight="1" x14ac:dyDescent="0.25">
      <c r="A10" s="46" t="s">
        <v>36</v>
      </c>
      <c r="B10" s="47" t="s">
        <v>37</v>
      </c>
      <c r="C10" s="48">
        <v>0</v>
      </c>
      <c r="D10" s="58">
        <v>0</v>
      </c>
      <c r="E10" s="49">
        <v>0</v>
      </c>
      <c r="F10" s="49"/>
      <c r="G10" s="49">
        <f>SUM(D10:F10)</f>
        <v>0</v>
      </c>
      <c r="H10" s="50">
        <f>(G10/(G11-G9))*100</f>
        <v>0</v>
      </c>
      <c r="I10" s="58">
        <v>0</v>
      </c>
      <c r="J10" s="50"/>
      <c r="K10" s="49">
        <f>(I10+J10)</f>
        <v>0</v>
      </c>
      <c r="L10" s="50">
        <f>(K10/K11)*100</f>
        <v>0</v>
      </c>
      <c r="M10" s="48">
        <v>0</v>
      </c>
      <c r="N10" s="51">
        <f>(G10+M10)/(G11+M11-G9)*100</f>
        <v>0</v>
      </c>
      <c r="O10" s="56">
        <v>0</v>
      </c>
      <c r="P10" s="56"/>
      <c r="Q10" s="56">
        <v>0</v>
      </c>
      <c r="R10" s="53"/>
      <c r="S10" s="57">
        <v>0</v>
      </c>
    </row>
    <row r="11" spans="1:19" s="67" customFormat="1" ht="18" customHeight="1" x14ac:dyDescent="0.25">
      <c r="A11" s="59"/>
      <c r="B11" s="59" t="s">
        <v>38</v>
      </c>
      <c r="C11" s="60">
        <f t="shared" ref="C11:S11" si="0">SUM(C6:C10)</f>
        <v>101</v>
      </c>
      <c r="D11" s="61">
        <f t="shared" si="0"/>
        <v>1930000</v>
      </c>
      <c r="E11" s="61">
        <f t="shared" si="0"/>
        <v>0</v>
      </c>
      <c r="F11" s="60">
        <f t="shared" si="0"/>
        <v>0</v>
      </c>
      <c r="G11" s="61">
        <f t="shared" si="0"/>
        <v>1930000</v>
      </c>
      <c r="H11" s="62">
        <f t="shared" si="0"/>
        <v>100</v>
      </c>
      <c r="I11" s="61">
        <f t="shared" si="0"/>
        <v>1930000</v>
      </c>
      <c r="J11" s="62">
        <f t="shared" si="0"/>
        <v>0</v>
      </c>
      <c r="K11" s="62">
        <f t="shared" si="0"/>
        <v>1930000</v>
      </c>
      <c r="L11" s="62">
        <f t="shared" si="0"/>
        <v>100</v>
      </c>
      <c r="M11" s="61">
        <f t="shared" si="0"/>
        <v>0</v>
      </c>
      <c r="N11" s="63">
        <f t="shared" si="0"/>
        <v>100</v>
      </c>
      <c r="O11" s="64">
        <f t="shared" si="0"/>
        <v>1400000</v>
      </c>
      <c r="P11" s="65">
        <f t="shared" si="0"/>
        <v>129.72127191237701</v>
      </c>
      <c r="Q11" s="64">
        <f t="shared" si="0"/>
        <v>0</v>
      </c>
      <c r="R11" s="65">
        <f t="shared" si="0"/>
        <v>0</v>
      </c>
      <c r="S11" s="66">
        <f t="shared" si="0"/>
        <v>1930000</v>
      </c>
    </row>
  </sheetData>
  <mergeCells count="24">
    <mergeCell ref="P3:P4"/>
    <mergeCell ref="Q3:Q4"/>
    <mergeCell ref="R3:R4"/>
    <mergeCell ref="O2:P2"/>
    <mergeCell ref="I5:L5"/>
    <mergeCell ref="O5:P5"/>
    <mergeCell ref="Q5:R5"/>
    <mergeCell ref="N2:N4"/>
    <mergeCell ref="A1:S1"/>
    <mergeCell ref="A2:A4"/>
    <mergeCell ref="B2:B4"/>
    <mergeCell ref="C2:C4"/>
    <mergeCell ref="D2:D4"/>
    <mergeCell ref="E2:E4"/>
    <mergeCell ref="F2:F4"/>
    <mergeCell ref="Q2:R2"/>
    <mergeCell ref="S2:S4"/>
    <mergeCell ref="I3:K3"/>
    <mergeCell ref="L3:L4"/>
    <mergeCell ref="O3:O4"/>
    <mergeCell ref="G2:G4"/>
    <mergeCell ref="H2:H4"/>
    <mergeCell ref="I2:L2"/>
    <mergeCell ref="M2:M4"/>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3"/>
  <sheetViews>
    <sheetView topLeftCell="A9" workbookViewId="0">
      <selection activeCell="G6" sqref="G6:V22"/>
    </sheetView>
  </sheetViews>
  <sheetFormatPr defaultColWidth="9.33203125" defaultRowHeight="12" x14ac:dyDescent="0.25"/>
  <cols>
    <col min="1" max="2" width="5.33203125" style="20" customWidth="1"/>
    <col min="3" max="3" width="40.77734375" style="10" customWidth="1"/>
    <col min="4" max="4" width="25" style="10" customWidth="1"/>
    <col min="5" max="5" width="16.44140625" style="24" customWidth="1"/>
    <col min="6" max="6" width="8.77734375" style="68" customWidth="1"/>
    <col min="7" max="10" width="15.77734375" style="68" customWidth="1"/>
    <col min="11" max="11" width="15.77734375" style="25" customWidth="1"/>
    <col min="12" max="14" width="15.77734375" style="68" customWidth="1"/>
    <col min="15" max="15" width="15.77734375" style="25" customWidth="1"/>
    <col min="16" max="16" width="15.77734375" style="68" customWidth="1"/>
    <col min="17" max="17" width="15.77734375" style="25" customWidth="1"/>
    <col min="18" max="18" width="15.77734375" style="68" customWidth="1"/>
    <col min="19" max="19" width="15.77734375" style="25" customWidth="1"/>
    <col min="20" max="20" width="15.77734375" style="68" customWidth="1"/>
    <col min="21" max="21" width="15.77734375" style="25" customWidth="1"/>
    <col min="22" max="22" width="15.77734375" style="68" customWidth="1"/>
    <col min="23" max="16384" width="9.33203125" style="20"/>
  </cols>
  <sheetData>
    <row r="1" spans="1:22" ht="21" customHeight="1" x14ac:dyDescent="0.25">
      <c r="A1" s="165" t="s">
        <v>72</v>
      </c>
      <c r="B1" s="165"/>
      <c r="C1" s="165"/>
      <c r="D1" s="166"/>
      <c r="E1" s="165"/>
      <c r="F1" s="165"/>
      <c r="G1" s="165"/>
      <c r="H1" s="165"/>
      <c r="I1" s="165"/>
      <c r="J1" s="165"/>
      <c r="K1" s="165"/>
      <c r="L1" s="165"/>
      <c r="M1" s="165"/>
      <c r="N1" s="165"/>
      <c r="O1" s="165"/>
      <c r="P1" s="165"/>
      <c r="Q1" s="165"/>
      <c r="R1" s="165"/>
      <c r="S1" s="165"/>
      <c r="T1" s="165"/>
      <c r="U1" s="165"/>
      <c r="V1" s="165"/>
    </row>
    <row r="2" spans="1:22" ht="66" customHeight="1" x14ac:dyDescent="0.25">
      <c r="A2" s="168"/>
      <c r="B2" s="169"/>
      <c r="C2" s="174" t="s">
        <v>77</v>
      </c>
      <c r="D2" s="164" t="s">
        <v>126</v>
      </c>
      <c r="E2" s="177" t="s">
        <v>78</v>
      </c>
      <c r="F2" s="182" t="s">
        <v>100</v>
      </c>
      <c r="G2" s="182" t="s">
        <v>63</v>
      </c>
      <c r="H2" s="182" t="s">
        <v>79</v>
      </c>
      <c r="I2" s="182" t="s">
        <v>80</v>
      </c>
      <c r="J2" s="182" t="s">
        <v>81</v>
      </c>
      <c r="K2" s="189" t="s">
        <v>86</v>
      </c>
      <c r="L2" s="180" t="s">
        <v>83</v>
      </c>
      <c r="M2" s="185"/>
      <c r="N2" s="185"/>
      <c r="O2" s="181"/>
      <c r="P2" s="182" t="s">
        <v>58</v>
      </c>
      <c r="Q2" s="189" t="s">
        <v>85</v>
      </c>
      <c r="R2" s="180" t="s">
        <v>57</v>
      </c>
      <c r="S2" s="181"/>
      <c r="T2" s="180" t="s">
        <v>56</v>
      </c>
      <c r="U2" s="181"/>
      <c r="V2" s="182" t="s">
        <v>84</v>
      </c>
    </row>
    <row r="3" spans="1:22" ht="27" customHeight="1" x14ac:dyDescent="0.25">
      <c r="A3" s="170"/>
      <c r="B3" s="171"/>
      <c r="C3" s="175"/>
      <c r="D3" s="164"/>
      <c r="E3" s="178"/>
      <c r="F3" s="183"/>
      <c r="G3" s="183"/>
      <c r="H3" s="183"/>
      <c r="I3" s="183"/>
      <c r="J3" s="183"/>
      <c r="K3" s="191"/>
      <c r="L3" s="186" t="s">
        <v>26</v>
      </c>
      <c r="M3" s="187"/>
      <c r="N3" s="188"/>
      <c r="O3" s="189" t="s">
        <v>73</v>
      </c>
      <c r="P3" s="183"/>
      <c r="Q3" s="191"/>
      <c r="R3" s="182" t="s">
        <v>27</v>
      </c>
      <c r="S3" s="189" t="s">
        <v>70</v>
      </c>
      <c r="T3" s="182" t="s">
        <v>27</v>
      </c>
      <c r="U3" s="192" t="s">
        <v>76</v>
      </c>
      <c r="V3" s="183"/>
    </row>
    <row r="4" spans="1:22" ht="69" customHeight="1" x14ac:dyDescent="0.25">
      <c r="A4" s="172"/>
      <c r="B4" s="173"/>
      <c r="C4" s="176"/>
      <c r="D4" s="164"/>
      <c r="E4" s="179"/>
      <c r="F4" s="184"/>
      <c r="G4" s="184"/>
      <c r="H4" s="184"/>
      <c r="I4" s="184"/>
      <c r="J4" s="184"/>
      <c r="K4" s="190"/>
      <c r="L4" s="69" t="s">
        <v>74</v>
      </c>
      <c r="M4" s="69" t="s">
        <v>75</v>
      </c>
      <c r="N4" s="69" t="s">
        <v>38</v>
      </c>
      <c r="O4" s="190"/>
      <c r="P4" s="184"/>
      <c r="Q4" s="190"/>
      <c r="R4" s="184"/>
      <c r="S4" s="190"/>
      <c r="T4" s="184"/>
      <c r="U4" s="193"/>
      <c r="V4" s="184"/>
    </row>
    <row r="5" spans="1:22" s="24" customFormat="1" ht="18.75" customHeight="1" x14ac:dyDescent="0.25">
      <c r="A5" s="168"/>
      <c r="B5" s="169"/>
      <c r="C5" s="43" t="s">
        <v>40</v>
      </c>
      <c r="D5" s="43"/>
      <c r="E5" s="81" t="s">
        <v>41</v>
      </c>
      <c r="F5" s="82" t="s">
        <v>42</v>
      </c>
      <c r="G5" s="83" t="s">
        <v>43</v>
      </c>
      <c r="H5" s="82" t="s">
        <v>44</v>
      </c>
      <c r="I5" s="82" t="s">
        <v>45</v>
      </c>
      <c r="J5" s="83" t="s">
        <v>87</v>
      </c>
      <c r="K5" s="84" t="s">
        <v>47</v>
      </c>
      <c r="L5" s="162" t="s">
        <v>48</v>
      </c>
      <c r="M5" s="167"/>
      <c r="N5" s="167"/>
      <c r="O5" s="163"/>
      <c r="P5" s="82" t="s">
        <v>49</v>
      </c>
      <c r="Q5" s="84" t="s">
        <v>51</v>
      </c>
      <c r="R5" s="162" t="s">
        <v>52</v>
      </c>
      <c r="S5" s="163"/>
      <c r="T5" s="162" t="s">
        <v>53</v>
      </c>
      <c r="U5" s="163"/>
      <c r="V5" s="83" t="s">
        <v>54</v>
      </c>
    </row>
    <row r="6" spans="1:22" s="70" customFormat="1" ht="20.100000000000001" customHeight="1" x14ac:dyDescent="0.25">
      <c r="A6" s="80">
        <v>1</v>
      </c>
      <c r="B6" s="73"/>
      <c r="C6" s="74" t="s">
        <v>131</v>
      </c>
      <c r="D6" s="74"/>
      <c r="E6" s="74"/>
      <c r="F6" s="75"/>
      <c r="G6" s="75"/>
      <c r="H6" s="75"/>
      <c r="I6" s="75"/>
      <c r="J6" s="75"/>
      <c r="K6" s="76"/>
      <c r="L6" s="75"/>
      <c r="M6" s="75"/>
      <c r="N6" s="75"/>
      <c r="O6" s="76"/>
      <c r="P6" s="75"/>
      <c r="Q6" s="76"/>
      <c r="R6" s="77"/>
      <c r="S6" s="78"/>
      <c r="T6" s="77"/>
      <c r="U6" s="78"/>
      <c r="V6" s="79"/>
    </row>
    <row r="7" spans="1:22" s="71" customFormat="1" ht="20.100000000000001" customHeight="1" x14ac:dyDescent="0.25">
      <c r="A7" s="85"/>
      <c r="B7" s="86" t="s">
        <v>132</v>
      </c>
      <c r="C7" s="86" t="s">
        <v>133</v>
      </c>
      <c r="D7" s="86"/>
      <c r="E7" s="86"/>
      <c r="F7" s="87">
        <v>3</v>
      </c>
      <c r="G7" s="87">
        <f>SUM(G8:G10)</f>
        <v>1175860</v>
      </c>
      <c r="H7" s="87">
        <f>SUM(H8:H10)</f>
        <v>0</v>
      </c>
      <c r="I7" s="87">
        <f>SUM(I8:I10)</f>
        <v>0</v>
      </c>
      <c r="J7" s="87">
        <f t="shared" ref="J7:J21" si="0">G7+H7+I7</f>
        <v>1175860</v>
      </c>
      <c r="K7" s="88">
        <f>(J7/('Table I'!G11-'Table I'!G9)*100)</f>
        <v>60.925388601036268</v>
      </c>
      <c r="L7" s="87">
        <f>SUM(L8:L10)</f>
        <v>1175860</v>
      </c>
      <c r="M7" s="87">
        <f>SUM(M8:M10)</f>
        <v>0</v>
      </c>
      <c r="N7" s="87">
        <f t="shared" ref="N7:N21" si="1">L7+M7</f>
        <v>1175860</v>
      </c>
      <c r="O7" s="88">
        <f>(N7)/'Table I'!K11*100</f>
        <v>60.925388601036268</v>
      </c>
      <c r="P7" s="87">
        <f>SUM(P8:P10)</f>
        <v>0</v>
      </c>
      <c r="Q7" s="88">
        <f>(P7+J7)/(P22+'Table I'!G11-'Table I'!G9)*100</f>
        <v>60.925388601036268</v>
      </c>
      <c r="R7" s="87">
        <f>SUM(R8:R10)</f>
        <v>1175860</v>
      </c>
      <c r="S7" s="88">
        <f>(R7)/'Table I'!G6*100</f>
        <v>100</v>
      </c>
      <c r="T7" s="87">
        <f>SUM(T8:T10)</f>
        <v>0</v>
      </c>
      <c r="U7" s="88">
        <f>(T7)/'Table I'!G6*100</f>
        <v>0</v>
      </c>
      <c r="V7" s="87">
        <f>SUM(V8:V10)</f>
        <v>1175860</v>
      </c>
    </row>
    <row r="8" spans="1:22" ht="20.100000000000001" customHeight="1" x14ac:dyDescent="0.25">
      <c r="A8" s="89"/>
      <c r="B8" s="90"/>
      <c r="C8" s="90" t="s">
        <v>134</v>
      </c>
      <c r="D8" s="90" t="s">
        <v>155</v>
      </c>
      <c r="E8" s="90" t="s">
        <v>135</v>
      </c>
      <c r="F8" s="91"/>
      <c r="G8" s="91">
        <v>1106000</v>
      </c>
      <c r="H8" s="91">
        <v>0</v>
      </c>
      <c r="I8" s="91"/>
      <c r="J8" s="91">
        <f t="shared" si="0"/>
        <v>1106000</v>
      </c>
      <c r="K8" s="92">
        <f>(J8/('Table I'!G11-'Table I'!G9)*100)</f>
        <v>57.305699481865283</v>
      </c>
      <c r="L8" s="91">
        <v>1106000</v>
      </c>
      <c r="M8" s="91"/>
      <c r="N8" s="91">
        <f t="shared" si="1"/>
        <v>1106000</v>
      </c>
      <c r="O8" s="92">
        <f>(N8)/'Table I'!K11*100</f>
        <v>57.305699481865283</v>
      </c>
      <c r="P8" s="91">
        <v>0</v>
      </c>
      <c r="Q8" s="92">
        <f>(P8+J8)/(P22+'Table I'!G11-'Table I'!G9)*100</f>
        <v>57.305699481865283</v>
      </c>
      <c r="R8" s="91">
        <v>1106000</v>
      </c>
      <c r="S8" s="92">
        <f>(R8)/'Table I'!G6*100</f>
        <v>94.058816525776876</v>
      </c>
      <c r="T8" s="91">
        <v>0</v>
      </c>
      <c r="U8" s="92">
        <f>(T8)/'Table I'!G6*100</f>
        <v>0</v>
      </c>
      <c r="V8" s="91">
        <v>1106000</v>
      </c>
    </row>
    <row r="9" spans="1:22" ht="20.100000000000001" customHeight="1" x14ac:dyDescent="0.25">
      <c r="A9" s="89"/>
      <c r="B9" s="90"/>
      <c r="C9" s="90" t="s">
        <v>136</v>
      </c>
      <c r="D9" s="90" t="s">
        <v>156</v>
      </c>
      <c r="E9" s="90" t="s">
        <v>137</v>
      </c>
      <c r="F9" s="91"/>
      <c r="G9" s="91">
        <v>69790</v>
      </c>
      <c r="H9" s="91">
        <v>0</v>
      </c>
      <c r="I9" s="91"/>
      <c r="J9" s="91">
        <f t="shared" si="0"/>
        <v>69790</v>
      </c>
      <c r="K9" s="92">
        <f>(J9/('Table I'!G11-'Table I'!G9)*100)</f>
        <v>3.6160621761658032</v>
      </c>
      <c r="L9" s="91">
        <v>69790</v>
      </c>
      <c r="M9" s="91"/>
      <c r="N9" s="91">
        <f t="shared" si="1"/>
        <v>69790</v>
      </c>
      <c r="O9" s="92">
        <f>(N9)/'Table I'!K11*100</f>
        <v>3.6160621761658032</v>
      </c>
      <c r="P9" s="91">
        <v>0</v>
      </c>
      <c r="Q9" s="92">
        <f>(P9+J9)/(P22+'Table I'!G11-'Table I'!G9)*100</f>
        <v>3.6160621761658032</v>
      </c>
      <c r="R9" s="91">
        <v>69790</v>
      </c>
      <c r="S9" s="92">
        <f>(R9)/'Table I'!G6*100</f>
        <v>5.935230384569592</v>
      </c>
      <c r="T9" s="91">
        <v>0</v>
      </c>
      <c r="U9" s="92">
        <f>(T9)/'Table I'!G6*100</f>
        <v>0</v>
      </c>
      <c r="V9" s="91">
        <v>69790</v>
      </c>
    </row>
    <row r="10" spans="1:22" ht="20.100000000000001" customHeight="1" x14ac:dyDescent="0.25">
      <c r="A10" s="89"/>
      <c r="B10" s="90"/>
      <c r="C10" s="90" t="s">
        <v>138</v>
      </c>
      <c r="D10" s="90" t="s">
        <v>156</v>
      </c>
      <c r="E10" s="90" t="s">
        <v>139</v>
      </c>
      <c r="F10" s="91"/>
      <c r="G10" s="91">
        <v>70</v>
      </c>
      <c r="H10" s="91">
        <v>0</v>
      </c>
      <c r="I10" s="91"/>
      <c r="J10" s="91">
        <f t="shared" si="0"/>
        <v>70</v>
      </c>
      <c r="K10" s="92">
        <f>(J10/('Table I'!G11-'Table I'!G9)*100)</f>
        <v>3.6269430051813472E-3</v>
      </c>
      <c r="L10" s="91">
        <v>70</v>
      </c>
      <c r="M10" s="91"/>
      <c r="N10" s="91">
        <f t="shared" si="1"/>
        <v>70</v>
      </c>
      <c r="O10" s="92">
        <f>(N10)/'Table I'!K11*100</f>
        <v>3.6269430051813472E-3</v>
      </c>
      <c r="P10" s="91">
        <v>0</v>
      </c>
      <c r="Q10" s="92">
        <f>(P10+J10)/(P22+'Table I'!G11-'Table I'!G9)*100</f>
        <v>3.6269430051813472E-3</v>
      </c>
      <c r="R10" s="91">
        <v>70</v>
      </c>
      <c r="S10" s="92">
        <f>(R10)/'Table I'!G6*100</f>
        <v>5.9530896535301822E-3</v>
      </c>
      <c r="T10" s="91">
        <v>0</v>
      </c>
      <c r="U10" s="92">
        <f>(T10)/'Table I'!G6*100</f>
        <v>0</v>
      </c>
      <c r="V10" s="91">
        <v>70</v>
      </c>
    </row>
    <row r="11" spans="1:22" s="71" customFormat="1" ht="20.100000000000001" customHeight="1" x14ac:dyDescent="0.25">
      <c r="A11" s="85"/>
      <c r="B11" s="86" t="s">
        <v>140</v>
      </c>
      <c r="C11" s="86" t="s">
        <v>141</v>
      </c>
      <c r="D11" s="86"/>
      <c r="E11" s="86"/>
      <c r="F11" s="87">
        <v>0</v>
      </c>
      <c r="G11" s="87">
        <v>0</v>
      </c>
      <c r="H11" s="87">
        <v>0</v>
      </c>
      <c r="I11" s="87">
        <v>0</v>
      </c>
      <c r="J11" s="87">
        <f t="shared" si="0"/>
        <v>0</v>
      </c>
      <c r="K11" s="88">
        <f>(J11/('Table I'!G11-'Table I'!G9)*100)</f>
        <v>0</v>
      </c>
      <c r="L11" s="87">
        <v>0</v>
      </c>
      <c r="M11" s="87">
        <v>0</v>
      </c>
      <c r="N11" s="87">
        <f t="shared" si="1"/>
        <v>0</v>
      </c>
      <c r="O11" s="88">
        <f>(N11)/'Table I'!K11*100</f>
        <v>0</v>
      </c>
      <c r="P11" s="87">
        <v>0</v>
      </c>
      <c r="Q11" s="88">
        <f>(P11+J11)/(P22+'Table I'!G11-'Table I'!G9)*100</f>
        <v>0</v>
      </c>
      <c r="R11" s="87">
        <v>0</v>
      </c>
      <c r="S11" s="88">
        <v>0</v>
      </c>
      <c r="T11" s="87">
        <v>0</v>
      </c>
      <c r="U11" s="88">
        <v>0</v>
      </c>
      <c r="V11" s="87">
        <v>0</v>
      </c>
    </row>
    <row r="12" spans="1:22" s="71" customFormat="1" ht="20.100000000000001" customHeight="1" x14ac:dyDescent="0.25">
      <c r="A12" s="85"/>
      <c r="B12" s="86" t="s">
        <v>142</v>
      </c>
      <c r="C12" s="86" t="s">
        <v>143</v>
      </c>
      <c r="D12" s="86"/>
      <c r="E12" s="86"/>
      <c r="F12" s="87">
        <v>0</v>
      </c>
      <c r="G12" s="87">
        <v>0</v>
      </c>
      <c r="H12" s="87">
        <v>0</v>
      </c>
      <c r="I12" s="87">
        <v>0</v>
      </c>
      <c r="J12" s="87">
        <f t="shared" si="0"/>
        <v>0</v>
      </c>
      <c r="K12" s="88">
        <f>(J12/('Table I'!G11-'Table I'!G9)*100)</f>
        <v>0</v>
      </c>
      <c r="L12" s="87">
        <v>0</v>
      </c>
      <c r="M12" s="87">
        <v>0</v>
      </c>
      <c r="N12" s="87">
        <f t="shared" si="1"/>
        <v>0</v>
      </c>
      <c r="O12" s="88">
        <f>(N12)/'Table I'!K11*100</f>
        <v>0</v>
      </c>
      <c r="P12" s="87">
        <v>0</v>
      </c>
      <c r="Q12" s="88">
        <f>(P12+J12)/(P22+'Table I'!G11-'Table I'!G9)*100</f>
        <v>0</v>
      </c>
      <c r="R12" s="87">
        <v>0</v>
      </c>
      <c r="S12" s="88">
        <v>0</v>
      </c>
      <c r="T12" s="87">
        <v>0</v>
      </c>
      <c r="U12" s="88">
        <v>0</v>
      </c>
      <c r="V12" s="87">
        <v>0</v>
      </c>
    </row>
    <row r="13" spans="1:22" s="71" customFormat="1" ht="20.100000000000001" customHeight="1" x14ac:dyDescent="0.25">
      <c r="A13" s="85"/>
      <c r="B13" s="86" t="s">
        <v>144</v>
      </c>
      <c r="C13" s="86" t="s">
        <v>145</v>
      </c>
      <c r="D13" s="86"/>
      <c r="E13" s="86"/>
      <c r="F13" s="87">
        <v>0</v>
      </c>
      <c r="G13" s="87">
        <v>0</v>
      </c>
      <c r="H13" s="87">
        <v>0</v>
      </c>
      <c r="I13" s="87">
        <v>0</v>
      </c>
      <c r="J13" s="87">
        <f t="shared" si="0"/>
        <v>0</v>
      </c>
      <c r="K13" s="88">
        <f>(J13/('Table I'!G11-'Table I'!G9)*100)</f>
        <v>0</v>
      </c>
      <c r="L13" s="87">
        <v>0</v>
      </c>
      <c r="M13" s="87">
        <v>0</v>
      </c>
      <c r="N13" s="87">
        <f t="shared" si="1"/>
        <v>0</v>
      </c>
      <c r="O13" s="88">
        <f>(N13)/'Table I'!K11*100</f>
        <v>0</v>
      </c>
      <c r="P13" s="87">
        <v>0</v>
      </c>
      <c r="Q13" s="88">
        <f>(P13+J13)/(P22+'Table I'!G11-'Table I'!G9)*100</f>
        <v>0</v>
      </c>
      <c r="R13" s="87">
        <v>0</v>
      </c>
      <c r="S13" s="88">
        <v>0</v>
      </c>
      <c r="T13" s="87">
        <v>0</v>
      </c>
      <c r="U13" s="88">
        <v>0</v>
      </c>
      <c r="V13" s="87">
        <v>0</v>
      </c>
    </row>
    <row r="14" spans="1:22" s="72" customFormat="1" ht="20.100000000000001" customHeight="1" x14ac:dyDescent="0.25">
      <c r="A14" s="93"/>
      <c r="B14" s="94"/>
      <c r="C14" s="94" t="s">
        <v>146</v>
      </c>
      <c r="D14" s="94"/>
      <c r="E14" s="94"/>
      <c r="F14" s="95">
        <v>3</v>
      </c>
      <c r="G14" s="95">
        <f>G7+G11+G12+G13</f>
        <v>1175860</v>
      </c>
      <c r="H14" s="95">
        <f>H7+H11+H12+H13</f>
        <v>0</v>
      </c>
      <c r="I14" s="95">
        <f>I7+I11+I12+I13</f>
        <v>0</v>
      </c>
      <c r="J14" s="95">
        <f t="shared" si="0"/>
        <v>1175860</v>
      </c>
      <c r="K14" s="96">
        <f>(J14/('Table I'!G11-'Table I'!G9)*100)</f>
        <v>60.925388601036268</v>
      </c>
      <c r="L14" s="95">
        <f>L7+L11+L12+L13</f>
        <v>1175860</v>
      </c>
      <c r="M14" s="95">
        <f>M7+M11+M12+M13</f>
        <v>0</v>
      </c>
      <c r="N14" s="95">
        <f t="shared" si="1"/>
        <v>1175860</v>
      </c>
      <c r="O14" s="96">
        <f>(N14)/'Table I'!K11*100</f>
        <v>60.925388601036268</v>
      </c>
      <c r="P14" s="95">
        <f>P7+P11+P12+P13</f>
        <v>0</v>
      </c>
      <c r="Q14" s="96">
        <f>(P14+J14)/(P22+'Table I'!G11-'Table I'!G9)*100</f>
        <v>60.925388601036268</v>
      </c>
      <c r="R14" s="95">
        <f>R7+R11+R12+R13</f>
        <v>1175860</v>
      </c>
      <c r="S14" s="96">
        <f>(R14)/'Table I'!G6*100</f>
        <v>100</v>
      </c>
      <c r="T14" s="95">
        <f>T7+T11+T12+T13</f>
        <v>0</v>
      </c>
      <c r="U14" s="96">
        <f>(T14)/'Table I'!G6*100</f>
        <v>0</v>
      </c>
      <c r="V14" s="95">
        <f>V7+V11+V12+V13</f>
        <v>1175860</v>
      </c>
    </row>
    <row r="15" spans="1:22" s="70" customFormat="1" ht="20.100000000000001" customHeight="1" x14ac:dyDescent="0.25">
      <c r="A15" s="97">
        <v>2</v>
      </c>
      <c r="B15" s="98"/>
      <c r="C15" s="98" t="s">
        <v>147</v>
      </c>
      <c r="D15" s="98"/>
      <c r="E15" s="98"/>
      <c r="F15" s="99"/>
      <c r="G15" s="99"/>
      <c r="H15" s="99"/>
      <c r="I15" s="99"/>
      <c r="J15" s="99">
        <f t="shared" si="0"/>
        <v>0</v>
      </c>
      <c r="K15" s="100">
        <f>(J15/('Table I'!G11-'Table I'!G9)*100)</f>
        <v>0</v>
      </c>
      <c r="L15" s="99"/>
      <c r="M15" s="99"/>
      <c r="N15" s="99">
        <f t="shared" si="1"/>
        <v>0</v>
      </c>
      <c r="O15" s="100">
        <f>(N15)/'Table I'!K11*100</f>
        <v>0</v>
      </c>
      <c r="P15" s="99"/>
      <c r="Q15" s="100">
        <f>(P15+J15)/(P22+'Table I'!G11-'Table I'!G9)*100</f>
        <v>0</v>
      </c>
      <c r="R15" s="99"/>
      <c r="S15" s="100">
        <v>0</v>
      </c>
      <c r="T15" s="99"/>
      <c r="U15" s="100">
        <v>0</v>
      </c>
      <c r="V15" s="99"/>
    </row>
    <row r="16" spans="1:22" s="71" customFormat="1" ht="20.100000000000001" customHeight="1" x14ac:dyDescent="0.25">
      <c r="A16" s="85"/>
      <c r="B16" s="86" t="s">
        <v>132</v>
      </c>
      <c r="C16" s="86" t="s">
        <v>148</v>
      </c>
      <c r="D16" s="86"/>
      <c r="E16" s="86"/>
      <c r="F16" s="87">
        <v>0</v>
      </c>
      <c r="G16" s="87">
        <v>0</v>
      </c>
      <c r="H16" s="87">
        <v>0</v>
      </c>
      <c r="I16" s="87">
        <v>0</v>
      </c>
      <c r="J16" s="87">
        <f t="shared" si="0"/>
        <v>0</v>
      </c>
      <c r="K16" s="88">
        <f>(J16/('Table I'!G11-'Table I'!G9)*100)</f>
        <v>0</v>
      </c>
      <c r="L16" s="87">
        <v>0</v>
      </c>
      <c r="M16" s="87">
        <v>0</v>
      </c>
      <c r="N16" s="87">
        <f t="shared" si="1"/>
        <v>0</v>
      </c>
      <c r="O16" s="88">
        <f>(N16)/'Table I'!K11*100</f>
        <v>0</v>
      </c>
      <c r="P16" s="87">
        <v>0</v>
      </c>
      <c r="Q16" s="88">
        <f>(P16+J16)/(P22+'Table I'!G11-'Table I'!G9)*100</f>
        <v>0</v>
      </c>
      <c r="R16" s="87">
        <v>0</v>
      </c>
      <c r="S16" s="88">
        <v>0</v>
      </c>
      <c r="T16" s="87">
        <v>0</v>
      </c>
      <c r="U16" s="88">
        <v>0</v>
      </c>
      <c r="V16" s="87">
        <v>0</v>
      </c>
    </row>
    <row r="17" spans="1:22" s="71" customFormat="1" ht="20.100000000000001" customHeight="1" x14ac:dyDescent="0.25">
      <c r="A17" s="85"/>
      <c r="B17" s="86" t="s">
        <v>140</v>
      </c>
      <c r="C17" s="86" t="s">
        <v>149</v>
      </c>
      <c r="D17" s="86"/>
      <c r="E17" s="86"/>
      <c r="F17" s="87">
        <v>0</v>
      </c>
      <c r="G17" s="87">
        <v>0</v>
      </c>
      <c r="H17" s="87">
        <v>0</v>
      </c>
      <c r="I17" s="87">
        <v>0</v>
      </c>
      <c r="J17" s="87">
        <f t="shared" si="0"/>
        <v>0</v>
      </c>
      <c r="K17" s="88">
        <f>(J17/('Table I'!G11-'Table I'!G9)*100)</f>
        <v>0</v>
      </c>
      <c r="L17" s="87">
        <v>0</v>
      </c>
      <c r="M17" s="87">
        <v>0</v>
      </c>
      <c r="N17" s="87">
        <f t="shared" si="1"/>
        <v>0</v>
      </c>
      <c r="O17" s="88">
        <f>(N17)/'Table I'!K11*100</f>
        <v>0</v>
      </c>
      <c r="P17" s="87">
        <v>0</v>
      </c>
      <c r="Q17" s="88">
        <f>(P17+J17)/(P22+'Table I'!G11-'Table I'!G9)*100</f>
        <v>0</v>
      </c>
      <c r="R17" s="87">
        <v>0</v>
      </c>
      <c r="S17" s="88">
        <v>0</v>
      </c>
      <c r="T17" s="87">
        <v>0</v>
      </c>
      <c r="U17" s="88">
        <v>0</v>
      </c>
      <c r="V17" s="87">
        <v>0</v>
      </c>
    </row>
    <row r="18" spans="1:22" s="71" customFormat="1" ht="20.100000000000001" customHeight="1" x14ac:dyDescent="0.25">
      <c r="A18" s="85"/>
      <c r="B18" s="86" t="s">
        <v>142</v>
      </c>
      <c r="C18" s="86" t="s">
        <v>150</v>
      </c>
      <c r="D18" s="86"/>
      <c r="E18" s="86"/>
      <c r="F18" s="87">
        <v>0</v>
      </c>
      <c r="G18" s="87">
        <v>0</v>
      </c>
      <c r="H18" s="87">
        <v>0</v>
      </c>
      <c r="I18" s="87">
        <v>0</v>
      </c>
      <c r="J18" s="87">
        <f t="shared" si="0"/>
        <v>0</v>
      </c>
      <c r="K18" s="88">
        <f>(J18/('Table I'!G11-'Table I'!G9)*100)</f>
        <v>0</v>
      </c>
      <c r="L18" s="87">
        <v>0</v>
      </c>
      <c r="M18" s="87">
        <v>0</v>
      </c>
      <c r="N18" s="87">
        <f t="shared" si="1"/>
        <v>0</v>
      </c>
      <c r="O18" s="88">
        <f>(N18)/'Table I'!K11*100</f>
        <v>0</v>
      </c>
      <c r="P18" s="87">
        <v>0</v>
      </c>
      <c r="Q18" s="88">
        <f>(P18+J18)/(P22+'Table I'!G11-'Table I'!G9)*100</f>
        <v>0</v>
      </c>
      <c r="R18" s="87">
        <v>0</v>
      </c>
      <c r="S18" s="88">
        <v>0</v>
      </c>
      <c r="T18" s="87">
        <v>0</v>
      </c>
      <c r="U18" s="88">
        <v>0</v>
      </c>
      <c r="V18" s="87">
        <v>0</v>
      </c>
    </row>
    <row r="19" spans="1:22" s="71" customFormat="1" ht="20.100000000000001" customHeight="1" x14ac:dyDescent="0.25">
      <c r="A19" s="85"/>
      <c r="B19" s="86" t="s">
        <v>144</v>
      </c>
      <c r="C19" s="86" t="s">
        <v>151</v>
      </c>
      <c r="D19" s="86"/>
      <c r="E19" s="86"/>
      <c r="F19" s="87">
        <v>0</v>
      </c>
      <c r="G19" s="87">
        <v>0</v>
      </c>
      <c r="H19" s="87">
        <v>0</v>
      </c>
      <c r="I19" s="87">
        <v>0</v>
      </c>
      <c r="J19" s="87">
        <f t="shared" si="0"/>
        <v>0</v>
      </c>
      <c r="K19" s="88">
        <f>(J19/('Table I'!G11-'Table I'!G9)*100)</f>
        <v>0</v>
      </c>
      <c r="L19" s="87">
        <v>0</v>
      </c>
      <c r="M19" s="87">
        <v>0</v>
      </c>
      <c r="N19" s="87">
        <f t="shared" si="1"/>
        <v>0</v>
      </c>
      <c r="O19" s="88">
        <f>(N19)/'Table I'!K11*100</f>
        <v>0</v>
      </c>
      <c r="P19" s="87">
        <v>0</v>
      </c>
      <c r="Q19" s="88">
        <f>(P19+J19)/(P22+'Table I'!G11-'Table I'!G9)*100</f>
        <v>0</v>
      </c>
      <c r="R19" s="87">
        <v>0</v>
      </c>
      <c r="S19" s="88">
        <v>0</v>
      </c>
      <c r="T19" s="87">
        <v>0</v>
      </c>
      <c r="U19" s="88">
        <v>0</v>
      </c>
      <c r="V19" s="87">
        <v>0</v>
      </c>
    </row>
    <row r="20" spans="1:22" s="71" customFormat="1" ht="20.100000000000001" customHeight="1" x14ac:dyDescent="0.25">
      <c r="A20" s="85"/>
      <c r="B20" s="86" t="s">
        <v>152</v>
      </c>
      <c r="C20" s="86" t="s">
        <v>145</v>
      </c>
      <c r="D20" s="86"/>
      <c r="E20" s="86"/>
      <c r="F20" s="87">
        <v>0</v>
      </c>
      <c r="G20" s="87">
        <v>0</v>
      </c>
      <c r="H20" s="87">
        <v>0</v>
      </c>
      <c r="I20" s="87">
        <v>0</v>
      </c>
      <c r="J20" s="87">
        <f t="shared" si="0"/>
        <v>0</v>
      </c>
      <c r="K20" s="88">
        <f>(J20/('Table I'!G11-'Table I'!G9)*100)</f>
        <v>0</v>
      </c>
      <c r="L20" s="87">
        <v>0</v>
      </c>
      <c r="M20" s="87">
        <v>0</v>
      </c>
      <c r="N20" s="87">
        <f t="shared" si="1"/>
        <v>0</v>
      </c>
      <c r="O20" s="88">
        <f>(N20)/'Table I'!K11*100</f>
        <v>0</v>
      </c>
      <c r="P20" s="87">
        <v>0</v>
      </c>
      <c r="Q20" s="88">
        <f>(P20+J20)/(P22+'Table I'!G11-'Table I'!G9)*100</f>
        <v>0</v>
      </c>
      <c r="R20" s="87">
        <v>0</v>
      </c>
      <c r="S20" s="88">
        <v>0</v>
      </c>
      <c r="T20" s="87">
        <v>0</v>
      </c>
      <c r="U20" s="88">
        <v>0</v>
      </c>
      <c r="V20" s="87">
        <v>0</v>
      </c>
    </row>
    <row r="21" spans="1:22" s="72" customFormat="1" ht="20.100000000000001" customHeight="1" thickBot="1" x14ac:dyDescent="0.3">
      <c r="A21" s="93"/>
      <c r="B21" s="94"/>
      <c r="C21" s="94" t="s">
        <v>153</v>
      </c>
      <c r="D21" s="94"/>
      <c r="E21" s="94"/>
      <c r="F21" s="95">
        <v>0</v>
      </c>
      <c r="G21" s="95">
        <f>+G16+G17+G18+G19+G20</f>
        <v>0</v>
      </c>
      <c r="H21" s="95">
        <f>+H16+H17+H18+H19+H20</f>
        <v>0</v>
      </c>
      <c r="I21" s="95">
        <f>+I16+I17+I18+I19+I20</f>
        <v>0</v>
      </c>
      <c r="J21" s="95">
        <f t="shared" si="0"/>
        <v>0</v>
      </c>
      <c r="K21" s="96">
        <f>(J21/('Table I'!G11-'Table I'!G9)*100)</f>
        <v>0</v>
      </c>
      <c r="L21" s="95">
        <f>+L16+L17+L18+L19+L20</f>
        <v>0</v>
      </c>
      <c r="M21" s="95">
        <f>+M16+M17+M18+M19+M20</f>
        <v>0</v>
      </c>
      <c r="N21" s="95">
        <f t="shared" si="1"/>
        <v>0</v>
      </c>
      <c r="O21" s="96">
        <f>(N21)/'Table I'!K11*100</f>
        <v>0</v>
      </c>
      <c r="P21" s="95">
        <f>+P16+P17+P18+P19+P20</f>
        <v>0</v>
      </c>
      <c r="Q21" s="96">
        <f>(P21+J21)/(P22+'Table I'!G11-'Table I'!G9)*100</f>
        <v>0</v>
      </c>
      <c r="R21" s="95">
        <f>+R16+R17+R18+R19+R20</f>
        <v>0</v>
      </c>
      <c r="S21" s="96">
        <v>0</v>
      </c>
      <c r="T21" s="95">
        <f>+T16+T17+T18+T19+T20</f>
        <v>0</v>
      </c>
      <c r="U21" s="96">
        <v>0</v>
      </c>
      <c r="V21" s="95">
        <f>+V16+V17+V18+V19+V20</f>
        <v>0</v>
      </c>
    </row>
    <row r="22" spans="1:22" s="70" customFormat="1" ht="20.100000000000001" customHeight="1" thickBot="1" x14ac:dyDescent="0.3">
      <c r="A22" s="101"/>
      <c r="B22" s="102"/>
      <c r="C22" s="102" t="s">
        <v>154</v>
      </c>
      <c r="D22" s="102"/>
      <c r="E22" s="102"/>
      <c r="F22" s="103">
        <v>3</v>
      </c>
      <c r="G22" s="103">
        <f t="shared" ref="G22:V22" si="2">G14+G21</f>
        <v>1175860</v>
      </c>
      <c r="H22" s="103">
        <f t="shared" si="2"/>
        <v>0</v>
      </c>
      <c r="I22" s="103">
        <f t="shared" si="2"/>
        <v>0</v>
      </c>
      <c r="J22" s="103">
        <f t="shared" si="2"/>
        <v>1175860</v>
      </c>
      <c r="K22" s="104">
        <f t="shared" si="2"/>
        <v>60.925388601036268</v>
      </c>
      <c r="L22" s="103">
        <f t="shared" si="2"/>
        <v>1175860</v>
      </c>
      <c r="M22" s="103">
        <f t="shared" si="2"/>
        <v>0</v>
      </c>
      <c r="N22" s="103">
        <f t="shared" si="2"/>
        <v>1175860</v>
      </c>
      <c r="O22" s="104">
        <f t="shared" si="2"/>
        <v>60.925388601036268</v>
      </c>
      <c r="P22" s="103">
        <f t="shared" si="2"/>
        <v>0</v>
      </c>
      <c r="Q22" s="104">
        <f t="shared" si="2"/>
        <v>60.925388601036268</v>
      </c>
      <c r="R22" s="103">
        <f t="shared" si="2"/>
        <v>1175860</v>
      </c>
      <c r="S22" s="104">
        <f t="shared" si="2"/>
        <v>100</v>
      </c>
      <c r="T22" s="103">
        <f t="shared" si="2"/>
        <v>0</v>
      </c>
      <c r="U22" s="104">
        <f t="shared" si="2"/>
        <v>0</v>
      </c>
      <c r="V22" s="105">
        <f t="shared" si="2"/>
        <v>1175860</v>
      </c>
    </row>
    <row r="23" spans="1:22" ht="20.100000000000001" customHeight="1" x14ac:dyDescent="0.25"/>
    <row r="24" spans="1:22" ht="20.100000000000001" customHeight="1" x14ac:dyDescent="0.25"/>
    <row r="25" spans="1:22" ht="20.100000000000001" customHeight="1" x14ac:dyDescent="0.25"/>
    <row r="26" spans="1:22" ht="20.100000000000001" customHeight="1" x14ac:dyDescent="0.25"/>
    <row r="27" spans="1:22" ht="20.100000000000001" customHeight="1" x14ac:dyDescent="0.25"/>
    <row r="28" spans="1:22" ht="20.100000000000001" customHeight="1" x14ac:dyDescent="0.25"/>
    <row r="29" spans="1:22" ht="20.100000000000001" customHeight="1" x14ac:dyDescent="0.25"/>
    <row r="30" spans="1:22" ht="20.100000000000001" customHeight="1" x14ac:dyDescent="0.25"/>
    <row r="31" spans="1:22" ht="20.100000000000001" customHeight="1" x14ac:dyDescent="0.25"/>
    <row r="32" spans="1:22" ht="20.100000000000001" customHeight="1" x14ac:dyDescent="0.25"/>
    <row r="33" ht="20.100000000000001" customHeight="1" x14ac:dyDescent="0.25"/>
  </sheetData>
  <mergeCells count="27">
    <mergeCell ref="G2:G4"/>
    <mergeCell ref="H2:H4"/>
    <mergeCell ref="I2:I4"/>
    <mergeCell ref="J2:J4"/>
    <mergeCell ref="T2:U2"/>
    <mergeCell ref="K2:K4"/>
    <mergeCell ref="V2:V4"/>
    <mergeCell ref="R3:R4"/>
    <mergeCell ref="S3:S4"/>
    <mergeCell ref="T3:T4"/>
    <mergeCell ref="U3:U4"/>
    <mergeCell ref="D2:D4"/>
    <mergeCell ref="A1:V1"/>
    <mergeCell ref="L5:O5"/>
    <mergeCell ref="R5:S5"/>
    <mergeCell ref="T5:U5"/>
    <mergeCell ref="A2:B4"/>
    <mergeCell ref="A5:B5"/>
    <mergeCell ref="C2:C4"/>
    <mergeCell ref="E2:E4"/>
    <mergeCell ref="R2:S2"/>
    <mergeCell ref="F2:F4"/>
    <mergeCell ref="L2:O2"/>
    <mergeCell ref="L3:N3"/>
    <mergeCell ref="O3:O4"/>
    <mergeCell ref="P2:P4"/>
    <mergeCell ref="Q2:Q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1"/>
  <sheetViews>
    <sheetView topLeftCell="A11" workbookViewId="0">
      <selection activeCell="G26" sqref="G26"/>
    </sheetView>
  </sheetViews>
  <sheetFormatPr defaultColWidth="9.33203125" defaultRowHeight="12" x14ac:dyDescent="0.25"/>
  <cols>
    <col min="1" max="2" width="5.33203125" style="20" customWidth="1"/>
    <col min="3" max="3" width="25.109375" style="10" customWidth="1"/>
    <col min="4" max="4" width="15.6640625" style="20" customWidth="1"/>
    <col min="5" max="5" width="13.33203125" style="20" customWidth="1"/>
    <col min="6" max="9" width="15.77734375" style="20" customWidth="1"/>
    <col min="10" max="10" width="15.77734375" style="107" customWidth="1"/>
    <col min="11" max="13" width="15.77734375" style="20" customWidth="1"/>
    <col min="14" max="14" width="15.77734375" style="107" customWidth="1"/>
    <col min="15" max="15" width="15.77734375" style="20" customWidth="1"/>
    <col min="16" max="16" width="15.77734375" style="107" customWidth="1"/>
    <col min="17" max="17" width="15.77734375" style="20" customWidth="1"/>
    <col min="18" max="18" width="15.77734375" style="107" customWidth="1"/>
    <col min="19" max="19" width="15.77734375" style="20" customWidth="1"/>
    <col min="20" max="20" width="15.77734375" style="107" customWidth="1"/>
    <col min="21" max="21" width="15.77734375" style="20" customWidth="1"/>
    <col min="22" max="16384" width="9.33203125" style="20"/>
  </cols>
  <sheetData>
    <row r="1" spans="1:22" s="10" customFormat="1" ht="20.25" customHeight="1" x14ac:dyDescent="0.25">
      <c r="A1" s="206" t="s">
        <v>88</v>
      </c>
      <c r="B1" s="207"/>
      <c r="C1" s="207"/>
      <c r="D1" s="207"/>
      <c r="E1" s="207"/>
      <c r="F1" s="207"/>
      <c r="G1" s="207"/>
      <c r="H1" s="207"/>
      <c r="I1" s="207"/>
      <c r="J1" s="207"/>
      <c r="K1" s="207"/>
      <c r="L1" s="207"/>
      <c r="M1" s="207"/>
      <c r="N1" s="207"/>
      <c r="O1" s="207"/>
      <c r="P1" s="207"/>
      <c r="Q1" s="207"/>
      <c r="R1" s="207"/>
      <c r="S1" s="207"/>
      <c r="T1" s="207"/>
      <c r="U1" s="208"/>
    </row>
    <row r="2" spans="1:22" s="10" customFormat="1" ht="35.25" customHeight="1" x14ac:dyDescent="0.25">
      <c r="A2" s="209"/>
      <c r="B2" s="209"/>
      <c r="C2" s="194" t="s">
        <v>90</v>
      </c>
      <c r="D2" s="194" t="s">
        <v>78</v>
      </c>
      <c r="E2" s="194" t="s">
        <v>91</v>
      </c>
      <c r="F2" s="194" t="s">
        <v>63</v>
      </c>
      <c r="G2" s="194" t="s">
        <v>79</v>
      </c>
      <c r="H2" s="194" t="s">
        <v>80</v>
      </c>
      <c r="I2" s="194" t="s">
        <v>81</v>
      </c>
      <c r="J2" s="197" t="s">
        <v>82</v>
      </c>
      <c r="K2" s="200" t="s">
        <v>59</v>
      </c>
      <c r="L2" s="201"/>
      <c r="M2" s="201"/>
      <c r="N2" s="202"/>
      <c r="O2" s="194" t="s">
        <v>58</v>
      </c>
      <c r="P2" s="197" t="s">
        <v>92</v>
      </c>
      <c r="Q2" s="200" t="s">
        <v>57</v>
      </c>
      <c r="R2" s="202"/>
      <c r="S2" s="200" t="s">
        <v>56</v>
      </c>
      <c r="T2" s="202"/>
      <c r="U2" s="194" t="s">
        <v>84</v>
      </c>
      <c r="V2" s="24"/>
    </row>
    <row r="3" spans="1:22" s="10" customFormat="1" ht="26.1" customHeight="1" x14ac:dyDescent="0.25">
      <c r="A3" s="210"/>
      <c r="B3" s="210"/>
      <c r="C3" s="195"/>
      <c r="D3" s="195"/>
      <c r="E3" s="195"/>
      <c r="F3" s="195"/>
      <c r="G3" s="195"/>
      <c r="H3" s="195"/>
      <c r="I3" s="195"/>
      <c r="J3" s="198"/>
      <c r="K3" s="200" t="s">
        <v>26</v>
      </c>
      <c r="L3" s="201"/>
      <c r="M3" s="202"/>
      <c r="N3" s="197" t="s">
        <v>73</v>
      </c>
      <c r="O3" s="195"/>
      <c r="P3" s="198"/>
      <c r="Q3" s="194" t="s">
        <v>27</v>
      </c>
      <c r="R3" s="203" t="s">
        <v>103</v>
      </c>
      <c r="S3" s="194" t="s">
        <v>89</v>
      </c>
      <c r="T3" s="197" t="s">
        <v>93</v>
      </c>
      <c r="U3" s="195"/>
      <c r="V3" s="24"/>
    </row>
    <row r="4" spans="1:22" s="10" customFormat="1" ht="62.25" customHeight="1" x14ac:dyDescent="0.25">
      <c r="A4" s="205"/>
      <c r="B4" s="205"/>
      <c r="C4" s="196"/>
      <c r="D4" s="196"/>
      <c r="E4" s="196"/>
      <c r="F4" s="196"/>
      <c r="G4" s="196"/>
      <c r="H4" s="196"/>
      <c r="I4" s="196"/>
      <c r="J4" s="199"/>
      <c r="K4" s="18" t="s">
        <v>74</v>
      </c>
      <c r="L4" s="18" t="s">
        <v>75</v>
      </c>
      <c r="M4" s="18" t="s">
        <v>38</v>
      </c>
      <c r="N4" s="199"/>
      <c r="O4" s="196"/>
      <c r="P4" s="199"/>
      <c r="Q4" s="196"/>
      <c r="R4" s="204"/>
      <c r="S4" s="205"/>
      <c r="T4" s="204"/>
      <c r="U4" s="196"/>
      <c r="V4" s="24"/>
    </row>
    <row r="5" spans="1:22" s="24" customFormat="1" ht="29.25" customHeight="1" x14ac:dyDescent="0.25">
      <c r="A5" s="19"/>
      <c r="B5" s="19"/>
      <c r="C5" s="18" t="s">
        <v>40</v>
      </c>
      <c r="D5" s="17" t="s">
        <v>41</v>
      </c>
      <c r="E5" s="18" t="s">
        <v>42</v>
      </c>
      <c r="F5" s="17" t="s">
        <v>43</v>
      </c>
      <c r="G5" s="18" t="s">
        <v>44</v>
      </c>
      <c r="H5" s="18" t="s">
        <v>45</v>
      </c>
      <c r="I5" s="17" t="s">
        <v>87</v>
      </c>
      <c r="J5" s="106" t="s">
        <v>47</v>
      </c>
      <c r="K5" s="200" t="s">
        <v>48</v>
      </c>
      <c r="L5" s="201"/>
      <c r="M5" s="201"/>
      <c r="N5" s="202"/>
      <c r="O5" s="18" t="s">
        <v>49</v>
      </c>
      <c r="P5" s="106" t="s">
        <v>51</v>
      </c>
      <c r="Q5" s="200" t="s">
        <v>52</v>
      </c>
      <c r="R5" s="202"/>
      <c r="S5" s="200" t="s">
        <v>53</v>
      </c>
      <c r="T5" s="202"/>
      <c r="U5" s="17" t="s">
        <v>54</v>
      </c>
    </row>
    <row r="6" spans="1:22" s="70" customFormat="1" ht="20.100000000000001" customHeight="1" x14ac:dyDescent="0.25">
      <c r="A6" s="111">
        <v>1</v>
      </c>
      <c r="B6" s="108"/>
      <c r="C6" s="109" t="s">
        <v>150</v>
      </c>
      <c r="D6" s="109"/>
      <c r="E6" s="109"/>
      <c r="F6" s="109"/>
      <c r="G6" s="109"/>
      <c r="H6" s="109"/>
      <c r="I6" s="109"/>
      <c r="J6" s="110"/>
      <c r="K6" s="109"/>
      <c r="L6" s="109"/>
      <c r="M6" s="109"/>
      <c r="N6" s="110"/>
      <c r="O6" s="109"/>
      <c r="P6" s="110"/>
      <c r="Q6" s="109"/>
      <c r="R6" s="110"/>
      <c r="S6" s="109"/>
      <c r="T6" s="110"/>
      <c r="U6" s="109"/>
    </row>
    <row r="7" spans="1:22" s="71" customFormat="1" x14ac:dyDescent="0.25">
      <c r="A7" s="85"/>
      <c r="B7" s="86" t="s">
        <v>132</v>
      </c>
      <c r="C7" s="86" t="s">
        <v>157</v>
      </c>
      <c r="D7" s="86"/>
      <c r="E7" s="86">
        <v>0</v>
      </c>
      <c r="F7" s="86">
        <v>0</v>
      </c>
      <c r="G7" s="86">
        <v>0</v>
      </c>
      <c r="H7" s="86"/>
      <c r="I7" s="86">
        <f t="shared" ref="I7:I18" si="0">F7+G7+H7</f>
        <v>0</v>
      </c>
      <c r="J7" s="112">
        <f>(I7/('Table I'!G11-'Table I'!G9)*100)</f>
        <v>0</v>
      </c>
      <c r="K7" s="86">
        <v>0</v>
      </c>
      <c r="L7" s="86"/>
      <c r="M7" s="86">
        <f t="shared" ref="M7:M18" si="1">K7+L7</f>
        <v>0</v>
      </c>
      <c r="N7" s="112">
        <f>(M7)/'Table I'!K11*100</f>
        <v>0</v>
      </c>
      <c r="O7" s="86">
        <v>0</v>
      </c>
      <c r="P7" s="112">
        <f>(O7+I7)/(O41+'Table I'!G11-'Table I'!G9)*100</f>
        <v>0</v>
      </c>
      <c r="Q7" s="86">
        <v>0</v>
      </c>
      <c r="R7" s="112">
        <f>(Q7)/'Table I'!G7*100</f>
        <v>0</v>
      </c>
      <c r="S7" s="86">
        <v>0</v>
      </c>
      <c r="T7" s="112">
        <f>(S7)/'Table I'!G7*100</f>
        <v>0</v>
      </c>
      <c r="U7" s="86">
        <v>0</v>
      </c>
    </row>
    <row r="8" spans="1:22" s="71" customFormat="1" x14ac:dyDescent="0.25">
      <c r="A8" s="85"/>
      <c r="B8" s="86" t="s">
        <v>140</v>
      </c>
      <c r="C8" s="86" t="s">
        <v>158</v>
      </c>
      <c r="D8" s="86"/>
      <c r="E8" s="86">
        <v>0</v>
      </c>
      <c r="F8" s="86">
        <v>0</v>
      </c>
      <c r="G8" s="86">
        <v>0</v>
      </c>
      <c r="H8" s="86"/>
      <c r="I8" s="86">
        <f t="shared" si="0"/>
        <v>0</v>
      </c>
      <c r="J8" s="112">
        <f>(I8/('Table I'!G11-'Table I'!G9)*100)</f>
        <v>0</v>
      </c>
      <c r="K8" s="86">
        <v>0</v>
      </c>
      <c r="L8" s="86"/>
      <c r="M8" s="86">
        <f t="shared" si="1"/>
        <v>0</v>
      </c>
      <c r="N8" s="112">
        <f>(M8)/'Table I'!K11*100</f>
        <v>0</v>
      </c>
      <c r="O8" s="86">
        <v>0</v>
      </c>
      <c r="P8" s="112">
        <f>(O8+I8)/(O41+'Table I'!G11-'Table I'!G9)*100</f>
        <v>0</v>
      </c>
      <c r="Q8" s="86">
        <v>0</v>
      </c>
      <c r="R8" s="112">
        <f>(Q8)/'Table I'!G7*100</f>
        <v>0</v>
      </c>
      <c r="S8" s="86">
        <v>0</v>
      </c>
      <c r="T8" s="112">
        <f>(S8)/'Table I'!G7*100</f>
        <v>0</v>
      </c>
      <c r="U8" s="86">
        <v>0</v>
      </c>
    </row>
    <row r="9" spans="1:22" s="71" customFormat="1" x14ac:dyDescent="0.25">
      <c r="A9" s="85"/>
      <c r="B9" s="86" t="s">
        <v>142</v>
      </c>
      <c r="C9" s="86" t="s">
        <v>159</v>
      </c>
      <c r="D9" s="86"/>
      <c r="E9" s="86">
        <v>0</v>
      </c>
      <c r="F9" s="86">
        <v>0</v>
      </c>
      <c r="G9" s="86">
        <v>0</v>
      </c>
      <c r="H9" s="86"/>
      <c r="I9" s="86">
        <f t="shared" si="0"/>
        <v>0</v>
      </c>
      <c r="J9" s="112">
        <f>(I9/('Table I'!G11-'Table I'!G9)*100)</f>
        <v>0</v>
      </c>
      <c r="K9" s="86">
        <v>0</v>
      </c>
      <c r="L9" s="86"/>
      <c r="M9" s="86">
        <f t="shared" si="1"/>
        <v>0</v>
      </c>
      <c r="N9" s="112">
        <f>(M9)/'Table I'!K11*100</f>
        <v>0</v>
      </c>
      <c r="O9" s="86">
        <v>0</v>
      </c>
      <c r="P9" s="112">
        <f>(O9+I9)/(O41+'Table I'!G11-'Table I'!G9)*100</f>
        <v>0</v>
      </c>
      <c r="Q9" s="86">
        <v>0</v>
      </c>
      <c r="R9" s="112">
        <f>(Q9)/'Table I'!G7*100</f>
        <v>0</v>
      </c>
      <c r="S9" s="86">
        <v>0</v>
      </c>
      <c r="T9" s="112">
        <f>(S9)/'Table I'!G7*100</f>
        <v>0</v>
      </c>
      <c r="U9" s="86">
        <v>0</v>
      </c>
    </row>
    <row r="10" spans="1:22" s="71" customFormat="1" x14ac:dyDescent="0.25">
      <c r="A10" s="85"/>
      <c r="B10" s="86" t="s">
        <v>144</v>
      </c>
      <c r="C10" s="86" t="s">
        <v>160</v>
      </c>
      <c r="D10" s="86"/>
      <c r="E10" s="86">
        <v>0</v>
      </c>
      <c r="F10" s="86">
        <v>0</v>
      </c>
      <c r="G10" s="86">
        <v>0</v>
      </c>
      <c r="H10" s="86"/>
      <c r="I10" s="86">
        <f t="shared" si="0"/>
        <v>0</v>
      </c>
      <c r="J10" s="112">
        <f>(I10/('Table I'!G11-'Table I'!G9)*100)</f>
        <v>0</v>
      </c>
      <c r="K10" s="86">
        <v>0</v>
      </c>
      <c r="L10" s="86"/>
      <c r="M10" s="86">
        <f t="shared" si="1"/>
        <v>0</v>
      </c>
      <c r="N10" s="112">
        <f>(M10)/'Table I'!K11*100</f>
        <v>0</v>
      </c>
      <c r="O10" s="86">
        <v>0</v>
      </c>
      <c r="P10" s="112">
        <f>(O10+I10)/(O41+'Table I'!G11-'Table I'!G9)*100</f>
        <v>0</v>
      </c>
      <c r="Q10" s="86">
        <v>0</v>
      </c>
      <c r="R10" s="112">
        <f>(Q10)/'Table I'!G7*100</f>
        <v>0</v>
      </c>
      <c r="S10" s="86">
        <v>0</v>
      </c>
      <c r="T10" s="112">
        <f>(S10)/'Table I'!G7*100</f>
        <v>0</v>
      </c>
      <c r="U10" s="86">
        <v>0</v>
      </c>
    </row>
    <row r="11" spans="1:22" s="71" customFormat="1" x14ac:dyDescent="0.25">
      <c r="A11" s="85"/>
      <c r="B11" s="86" t="s">
        <v>152</v>
      </c>
      <c r="C11" s="86" t="s">
        <v>161</v>
      </c>
      <c r="D11" s="86"/>
      <c r="E11" s="86">
        <v>0</v>
      </c>
      <c r="F11" s="86">
        <v>0</v>
      </c>
      <c r="G11" s="86">
        <v>0</v>
      </c>
      <c r="H11" s="86"/>
      <c r="I11" s="86">
        <f t="shared" si="0"/>
        <v>0</v>
      </c>
      <c r="J11" s="112">
        <f>(I11/('Table I'!G11-'Table I'!G9)*100)</f>
        <v>0</v>
      </c>
      <c r="K11" s="86">
        <v>0</v>
      </c>
      <c r="L11" s="86"/>
      <c r="M11" s="86">
        <f t="shared" si="1"/>
        <v>0</v>
      </c>
      <c r="N11" s="112">
        <f>(M11)/'Table I'!K11*100</f>
        <v>0</v>
      </c>
      <c r="O11" s="86">
        <v>0</v>
      </c>
      <c r="P11" s="112">
        <f>(O11+I11)/(O41+'Table I'!G11-'Table I'!G9)*100</f>
        <v>0</v>
      </c>
      <c r="Q11" s="86">
        <v>0</v>
      </c>
      <c r="R11" s="112">
        <f>(Q11)/'Table I'!G7*100</f>
        <v>0</v>
      </c>
      <c r="S11" s="86">
        <v>0</v>
      </c>
      <c r="T11" s="112">
        <f>(S11)/'Table I'!G7*100</f>
        <v>0</v>
      </c>
      <c r="U11" s="86">
        <v>0</v>
      </c>
    </row>
    <row r="12" spans="1:22" s="71" customFormat="1" x14ac:dyDescent="0.25">
      <c r="A12" s="85"/>
      <c r="B12" s="86" t="s">
        <v>162</v>
      </c>
      <c r="C12" s="86" t="s">
        <v>143</v>
      </c>
      <c r="D12" s="86"/>
      <c r="E12" s="86">
        <v>0</v>
      </c>
      <c r="F12" s="86">
        <v>0</v>
      </c>
      <c r="G12" s="86">
        <v>0</v>
      </c>
      <c r="H12" s="86"/>
      <c r="I12" s="86">
        <f t="shared" si="0"/>
        <v>0</v>
      </c>
      <c r="J12" s="112">
        <f>(I12/('Table I'!G11-'Table I'!G9)*100)</f>
        <v>0</v>
      </c>
      <c r="K12" s="86">
        <v>0</v>
      </c>
      <c r="L12" s="86"/>
      <c r="M12" s="86">
        <f t="shared" si="1"/>
        <v>0</v>
      </c>
      <c r="N12" s="112">
        <f>(M12)/'Table I'!K11*100</f>
        <v>0</v>
      </c>
      <c r="O12" s="86">
        <v>0</v>
      </c>
      <c r="P12" s="112">
        <f>(O12+I12)/(O41+'Table I'!G11-'Table I'!G9)*100</f>
        <v>0</v>
      </c>
      <c r="Q12" s="86">
        <v>0</v>
      </c>
      <c r="R12" s="112">
        <f>(Q12)/'Table I'!G7*100</f>
        <v>0</v>
      </c>
      <c r="S12" s="86">
        <v>0</v>
      </c>
      <c r="T12" s="112">
        <f>(S12)/'Table I'!G7*100</f>
        <v>0</v>
      </c>
      <c r="U12" s="86">
        <v>0</v>
      </c>
    </row>
    <row r="13" spans="1:22" s="71" customFormat="1" x14ac:dyDescent="0.25">
      <c r="A13" s="85"/>
      <c r="B13" s="86" t="s">
        <v>163</v>
      </c>
      <c r="C13" s="86" t="s">
        <v>164</v>
      </c>
      <c r="D13" s="86"/>
      <c r="E13" s="86">
        <v>0</v>
      </c>
      <c r="F13" s="86">
        <v>0</v>
      </c>
      <c r="G13" s="86">
        <v>0</v>
      </c>
      <c r="H13" s="86"/>
      <c r="I13" s="86">
        <f t="shared" si="0"/>
        <v>0</v>
      </c>
      <c r="J13" s="112">
        <f>(I13/('Table I'!G11-'Table I'!G9)*100)</f>
        <v>0</v>
      </c>
      <c r="K13" s="86">
        <v>0</v>
      </c>
      <c r="L13" s="86"/>
      <c r="M13" s="86">
        <f t="shared" si="1"/>
        <v>0</v>
      </c>
      <c r="N13" s="112">
        <f>(M13)/'Table I'!K11*100</f>
        <v>0</v>
      </c>
      <c r="O13" s="86">
        <v>0</v>
      </c>
      <c r="P13" s="112">
        <f>(O13+I13)/(O41+'Table I'!G11-'Table I'!G9)*100</f>
        <v>0</v>
      </c>
      <c r="Q13" s="86">
        <v>0</v>
      </c>
      <c r="R13" s="112">
        <f>(Q13)/'Table I'!G7*100</f>
        <v>0</v>
      </c>
      <c r="S13" s="86">
        <v>0</v>
      </c>
      <c r="T13" s="112">
        <f>(S13)/'Table I'!G7*100</f>
        <v>0</v>
      </c>
      <c r="U13" s="86">
        <v>0</v>
      </c>
    </row>
    <row r="14" spans="1:22" s="71" customFormat="1" x14ac:dyDescent="0.25">
      <c r="A14" s="85"/>
      <c r="B14" s="86" t="s">
        <v>165</v>
      </c>
      <c r="C14" s="86" t="s">
        <v>166</v>
      </c>
      <c r="D14" s="86"/>
      <c r="E14" s="86">
        <v>0</v>
      </c>
      <c r="F14" s="86">
        <v>0</v>
      </c>
      <c r="G14" s="86">
        <v>0</v>
      </c>
      <c r="H14" s="86"/>
      <c r="I14" s="86">
        <f t="shared" si="0"/>
        <v>0</v>
      </c>
      <c r="J14" s="112">
        <f>(I14/('Table I'!G11-'Table I'!G9)*100)</f>
        <v>0</v>
      </c>
      <c r="K14" s="86">
        <v>0</v>
      </c>
      <c r="L14" s="86"/>
      <c r="M14" s="86">
        <f t="shared" si="1"/>
        <v>0</v>
      </c>
      <c r="N14" s="112">
        <f>(M14)/'Table I'!K11*100</f>
        <v>0</v>
      </c>
      <c r="O14" s="86">
        <v>0</v>
      </c>
      <c r="P14" s="112">
        <f>(O14+I14)/(O41+'Table I'!G11-'Table I'!G9)*100</f>
        <v>0</v>
      </c>
      <c r="Q14" s="86">
        <v>0</v>
      </c>
      <c r="R14" s="112">
        <f>(Q14)/'Table I'!G7*100</f>
        <v>0</v>
      </c>
      <c r="S14" s="86">
        <v>0</v>
      </c>
      <c r="T14" s="112">
        <f>(S14)/'Table I'!G7*100</f>
        <v>0</v>
      </c>
      <c r="U14" s="86">
        <v>0</v>
      </c>
    </row>
    <row r="15" spans="1:22" s="71" customFormat="1" x14ac:dyDescent="0.25">
      <c r="A15" s="85"/>
      <c r="B15" s="86" t="s">
        <v>167</v>
      </c>
      <c r="C15" s="86" t="s">
        <v>168</v>
      </c>
      <c r="D15" s="86"/>
      <c r="E15" s="86">
        <v>0</v>
      </c>
      <c r="F15" s="86">
        <v>0</v>
      </c>
      <c r="G15" s="86">
        <v>0</v>
      </c>
      <c r="H15" s="86"/>
      <c r="I15" s="86">
        <f t="shared" si="0"/>
        <v>0</v>
      </c>
      <c r="J15" s="112">
        <f>(I15/('Table I'!G11-'Table I'!G9)*100)</f>
        <v>0</v>
      </c>
      <c r="K15" s="86">
        <v>0</v>
      </c>
      <c r="L15" s="86"/>
      <c r="M15" s="86">
        <f t="shared" si="1"/>
        <v>0</v>
      </c>
      <c r="N15" s="112">
        <f>(M15)/'Table I'!K11*100</f>
        <v>0</v>
      </c>
      <c r="O15" s="86">
        <v>0</v>
      </c>
      <c r="P15" s="112">
        <f>(O15+I15)/(O41+'Table I'!G11-'Table I'!G9)*100</f>
        <v>0</v>
      </c>
      <c r="Q15" s="86">
        <v>0</v>
      </c>
      <c r="R15" s="112">
        <f>(Q15)/'Table I'!G7*100</f>
        <v>0</v>
      </c>
      <c r="S15" s="86">
        <v>0</v>
      </c>
      <c r="T15" s="112">
        <f>(S15)/'Table I'!G7*100</f>
        <v>0</v>
      </c>
      <c r="U15" s="86">
        <v>0</v>
      </c>
    </row>
    <row r="16" spans="1:22" x14ac:dyDescent="0.25">
      <c r="A16" s="89"/>
      <c r="B16" s="90"/>
      <c r="C16" s="90" t="s">
        <v>169</v>
      </c>
      <c r="D16" s="90"/>
      <c r="E16" s="90">
        <f>E7+E8+E9+E10+E11+E12+E13+E14+E15</f>
        <v>0</v>
      </c>
      <c r="F16" s="90">
        <f>F7+F8+F9+F10+F11+F12+F13+F14+F15</f>
        <v>0</v>
      </c>
      <c r="G16" s="90">
        <f>G7+G8+G9+G10+G11+G12+G13+G14+G15</f>
        <v>0</v>
      </c>
      <c r="H16" s="90">
        <f>H7+H8+H9+H10+H11+H12+H13+H14+H15</f>
        <v>0</v>
      </c>
      <c r="I16" s="90">
        <f t="shared" si="0"/>
        <v>0</v>
      </c>
      <c r="J16" s="113">
        <f>(I16/('Table I'!G11-'Table I'!G9)*100)</f>
        <v>0</v>
      </c>
      <c r="K16" s="90">
        <f>K7+K8+K9+K10+K11+K12+K13+K14+K15</f>
        <v>0</v>
      </c>
      <c r="L16" s="90">
        <f>L7+L8+L9+L10+L11+L12+L13+L14+L15</f>
        <v>0</v>
      </c>
      <c r="M16" s="90">
        <f t="shared" si="1"/>
        <v>0</v>
      </c>
      <c r="N16" s="113">
        <f>(M16)/'Table I'!K11*100</f>
        <v>0</v>
      </c>
      <c r="O16" s="90">
        <f>O7+O8+O9+O10+O11+O12+O13+O14+O15</f>
        <v>0</v>
      </c>
      <c r="P16" s="113">
        <f>(O16+I16)/(O41+'Table I'!G11-'Table I'!G9)*100</f>
        <v>0</v>
      </c>
      <c r="Q16" s="90">
        <f>Q7+Q8+Q9+Q10+Q11+Q12+Q13+Q14+Q15</f>
        <v>0</v>
      </c>
      <c r="R16" s="113">
        <f>(Q16)/'Table I'!G7*100</f>
        <v>0</v>
      </c>
      <c r="S16" s="90">
        <f>S7+S8+S9+S10+S11+S12+S13+S14+S15</f>
        <v>0</v>
      </c>
      <c r="T16" s="113">
        <f>(S16)/'Table I'!G7*100</f>
        <v>0</v>
      </c>
      <c r="U16" s="90">
        <f>U7+U8+U9+U10+U11+U12+U13+U14+U15</f>
        <v>0</v>
      </c>
    </row>
    <row r="17" spans="1:21" s="71" customFormat="1" ht="24" x14ac:dyDescent="0.25">
      <c r="A17" s="85">
        <v>2</v>
      </c>
      <c r="B17" s="86"/>
      <c r="C17" s="86" t="s">
        <v>170</v>
      </c>
      <c r="D17" s="86"/>
      <c r="E17" s="86">
        <v>0</v>
      </c>
      <c r="F17" s="86">
        <v>0</v>
      </c>
      <c r="G17" s="86">
        <v>0</v>
      </c>
      <c r="H17" s="86"/>
      <c r="I17" s="86">
        <f t="shared" si="0"/>
        <v>0</v>
      </c>
      <c r="J17" s="112">
        <f>(I17/('Table I'!G11-'Table I'!G9)*100)</f>
        <v>0</v>
      </c>
      <c r="K17" s="86">
        <v>0</v>
      </c>
      <c r="L17" s="86"/>
      <c r="M17" s="86">
        <f t="shared" si="1"/>
        <v>0</v>
      </c>
      <c r="N17" s="112">
        <f>(M17)/'Table I'!K11*100</f>
        <v>0</v>
      </c>
      <c r="O17" s="86">
        <v>0</v>
      </c>
      <c r="P17" s="112">
        <f>(O17+I17)/(O41+'Table I'!G11-'Table I'!G9)*100</f>
        <v>0</v>
      </c>
      <c r="Q17" s="86">
        <v>0</v>
      </c>
      <c r="R17" s="112">
        <f>(Q17)/'Table I'!G7*100</f>
        <v>0</v>
      </c>
      <c r="S17" s="86">
        <v>0</v>
      </c>
      <c r="T17" s="112">
        <f>(S17)/'Table I'!G7*100</f>
        <v>0</v>
      </c>
      <c r="U17" s="86">
        <v>0</v>
      </c>
    </row>
    <row r="18" spans="1:21" x14ac:dyDescent="0.25">
      <c r="A18" s="89"/>
      <c r="B18" s="90"/>
      <c r="C18" s="90" t="s">
        <v>171</v>
      </c>
      <c r="D18" s="90"/>
      <c r="E18" s="90">
        <f>+E17</f>
        <v>0</v>
      </c>
      <c r="F18" s="90">
        <f>+F17</f>
        <v>0</v>
      </c>
      <c r="G18" s="90">
        <f>+G17</f>
        <v>0</v>
      </c>
      <c r="H18" s="90">
        <f>+H17</f>
        <v>0</v>
      </c>
      <c r="I18" s="90">
        <f t="shared" si="0"/>
        <v>0</v>
      </c>
      <c r="J18" s="113">
        <f>(I18/('Table I'!G11-'Table I'!G9)*100)</f>
        <v>0</v>
      </c>
      <c r="K18" s="90">
        <f>+K17</f>
        <v>0</v>
      </c>
      <c r="L18" s="90">
        <f>+L17</f>
        <v>0</v>
      </c>
      <c r="M18" s="90">
        <f t="shared" si="1"/>
        <v>0</v>
      </c>
      <c r="N18" s="113">
        <f>(M18)/'Table I'!K11*100</f>
        <v>0</v>
      </c>
      <c r="O18" s="90">
        <f>+O17</f>
        <v>0</v>
      </c>
      <c r="P18" s="113">
        <f>(O18+I18)/(O41+'Table I'!G11-'Table I'!G9)*100</f>
        <v>0</v>
      </c>
      <c r="Q18" s="90">
        <f>+Q17</f>
        <v>0</v>
      </c>
      <c r="R18" s="113">
        <f>(Q18)/'Table I'!G7*100</f>
        <v>0</v>
      </c>
      <c r="S18" s="90">
        <f>+S17</f>
        <v>0</v>
      </c>
      <c r="T18" s="113">
        <f>(S18)/'Table I'!G7*100</f>
        <v>0</v>
      </c>
      <c r="U18" s="90">
        <f>+U17</f>
        <v>0</v>
      </c>
    </row>
    <row r="19" spans="1:21" s="70" customFormat="1" x14ac:dyDescent="0.25">
      <c r="A19" s="97">
        <v>3</v>
      </c>
      <c r="B19" s="98"/>
      <c r="C19" s="98" t="s">
        <v>172</v>
      </c>
      <c r="D19" s="98"/>
      <c r="E19" s="98"/>
      <c r="F19" s="98"/>
      <c r="G19" s="98"/>
      <c r="H19" s="98"/>
      <c r="I19" s="98"/>
      <c r="J19" s="114"/>
      <c r="K19" s="98"/>
      <c r="L19" s="98"/>
      <c r="M19" s="98"/>
      <c r="N19" s="114"/>
      <c r="O19" s="98"/>
      <c r="P19" s="114"/>
      <c r="Q19" s="98"/>
      <c r="R19" s="114"/>
      <c r="S19" s="98"/>
      <c r="T19" s="114"/>
      <c r="U19" s="98"/>
    </row>
    <row r="20" spans="1:21" s="71" customFormat="1" ht="24" x14ac:dyDescent="0.25">
      <c r="A20" s="85"/>
      <c r="B20" s="86" t="s">
        <v>132</v>
      </c>
      <c r="C20" s="86" t="s">
        <v>173</v>
      </c>
      <c r="D20" s="86"/>
      <c r="E20" s="86">
        <v>86</v>
      </c>
      <c r="F20" s="86">
        <v>318070</v>
      </c>
      <c r="G20" s="86">
        <v>0</v>
      </c>
      <c r="H20" s="86"/>
      <c r="I20" s="86">
        <f t="shared" ref="I20:I40" si="2">F20+G20+H20</f>
        <v>318070</v>
      </c>
      <c r="J20" s="112">
        <f>(I20/('Table I'!G11-'Table I'!G9)*100)</f>
        <v>16.480310880829016</v>
      </c>
      <c r="K20" s="86">
        <v>318070</v>
      </c>
      <c r="L20" s="86"/>
      <c r="M20" s="86">
        <f t="shared" ref="M20:M40" si="3">K20+L20</f>
        <v>318070</v>
      </c>
      <c r="N20" s="112">
        <f>(M20)/'Table I'!K11*100</f>
        <v>16.480310880829016</v>
      </c>
      <c r="O20" s="86">
        <v>0</v>
      </c>
      <c r="P20" s="112">
        <f>(O20+I20)/(O41+'Table I'!G11-'Table I'!G9)*100</f>
        <v>16.480310880829016</v>
      </c>
      <c r="Q20" s="86">
        <v>70</v>
      </c>
      <c r="R20" s="112">
        <f>(Q20)/'Table I'!G7*100</f>
        <v>9.2820961625162436E-3</v>
      </c>
      <c r="S20" s="86">
        <v>0</v>
      </c>
      <c r="T20" s="112">
        <f>(S20)/'Table I'!G7*100</f>
        <v>0</v>
      </c>
      <c r="U20" s="86">
        <v>318070</v>
      </c>
    </row>
    <row r="21" spans="1:21" s="71" customFormat="1" ht="36" x14ac:dyDescent="0.25">
      <c r="A21" s="85"/>
      <c r="B21" s="86"/>
      <c r="C21" s="86" t="s">
        <v>174</v>
      </c>
      <c r="D21" s="86"/>
      <c r="E21" s="86">
        <v>4</v>
      </c>
      <c r="F21" s="86">
        <v>318070</v>
      </c>
      <c r="G21" s="86">
        <v>0</v>
      </c>
      <c r="H21" s="86"/>
      <c r="I21" s="86">
        <f t="shared" si="2"/>
        <v>318070</v>
      </c>
      <c r="J21" s="112">
        <f>(I21/('Table I'!G11-'Table I'!G9)*100)</f>
        <v>16.480310880829016</v>
      </c>
      <c r="K21" s="86">
        <v>318070</v>
      </c>
      <c r="L21" s="86"/>
      <c r="M21" s="86">
        <f t="shared" si="3"/>
        <v>318070</v>
      </c>
      <c r="N21" s="112">
        <f>(M21)/'Table I'!K11*100</f>
        <v>16.480310880829016</v>
      </c>
      <c r="O21" s="86">
        <v>0</v>
      </c>
      <c r="P21" s="112">
        <f>(O21+I21)/(O41+'Table I'!G11-'Table I'!G9)*100</f>
        <v>16.480310880829016</v>
      </c>
      <c r="Q21" s="86">
        <v>224070</v>
      </c>
      <c r="R21" s="112">
        <f>(Q21)/'Table I'!G7*100</f>
        <v>29.711989816214494</v>
      </c>
      <c r="S21" s="86">
        <v>0</v>
      </c>
      <c r="T21" s="112">
        <f>(S21)/'Table I'!G7*100</f>
        <v>0</v>
      </c>
      <c r="U21" s="86">
        <v>318070</v>
      </c>
    </row>
    <row r="22" spans="1:21" x14ac:dyDescent="0.25">
      <c r="A22" s="89"/>
      <c r="B22" s="90"/>
      <c r="C22" s="90" t="s">
        <v>175</v>
      </c>
      <c r="D22" s="90" t="s">
        <v>176</v>
      </c>
      <c r="E22" s="90"/>
      <c r="F22" s="90">
        <v>112000</v>
      </c>
      <c r="G22" s="90">
        <v>0</v>
      </c>
      <c r="H22" s="90"/>
      <c r="I22" s="90">
        <f t="shared" si="2"/>
        <v>112000</v>
      </c>
      <c r="J22" s="113">
        <f>(I22/('Table I'!G11-'Table I'!G9)*100)</f>
        <v>5.8031088082901556</v>
      </c>
      <c r="K22" s="90">
        <v>112000</v>
      </c>
      <c r="L22" s="90"/>
      <c r="M22" s="90">
        <f t="shared" si="3"/>
        <v>112000</v>
      </c>
      <c r="N22" s="113">
        <f>(M22)/'Table I'!K11*100</f>
        <v>5.8031088082901556</v>
      </c>
      <c r="O22" s="90">
        <v>0</v>
      </c>
      <c r="P22" s="113">
        <f>(O22+I22)/(O41+'Table I'!G11-'Table I'!G9)*100</f>
        <v>5.8031088082901556</v>
      </c>
      <c r="Q22" s="90">
        <v>112000</v>
      </c>
      <c r="R22" s="113">
        <f>(Q22)/'Table I'!G7*100</f>
        <v>14.85135386002599</v>
      </c>
      <c r="S22" s="90">
        <v>0</v>
      </c>
      <c r="T22" s="113">
        <f>(S22)/'Table I'!G7*100</f>
        <v>0</v>
      </c>
      <c r="U22" s="90">
        <v>112000</v>
      </c>
    </row>
    <row r="23" spans="1:21" x14ac:dyDescent="0.25">
      <c r="A23" s="89"/>
      <c r="B23" s="90"/>
      <c r="C23" s="90" t="s">
        <v>177</v>
      </c>
      <c r="D23" s="90" t="s">
        <v>178</v>
      </c>
      <c r="E23" s="90"/>
      <c r="F23" s="90">
        <v>112000</v>
      </c>
      <c r="G23" s="90">
        <v>0</v>
      </c>
      <c r="H23" s="90"/>
      <c r="I23" s="90">
        <f t="shared" si="2"/>
        <v>112000</v>
      </c>
      <c r="J23" s="113">
        <f>(I23/('Table I'!G11-'Table I'!G9)*100)</f>
        <v>5.8031088082901556</v>
      </c>
      <c r="K23" s="90">
        <v>112000</v>
      </c>
      <c r="L23" s="90"/>
      <c r="M23" s="90">
        <f t="shared" si="3"/>
        <v>112000</v>
      </c>
      <c r="N23" s="113">
        <f>(M23)/'Table I'!K11*100</f>
        <v>5.8031088082901556</v>
      </c>
      <c r="O23" s="90">
        <v>0</v>
      </c>
      <c r="P23" s="113">
        <f>(O23+I23)/(O41+'Table I'!G11-'Table I'!G9)*100</f>
        <v>5.8031088082901556</v>
      </c>
      <c r="Q23" s="90">
        <v>112000</v>
      </c>
      <c r="R23" s="113">
        <f>(Q23)/'Table I'!G7*100</f>
        <v>14.85135386002599</v>
      </c>
      <c r="S23" s="90">
        <v>0</v>
      </c>
      <c r="T23" s="113">
        <f>(S23)/'Table I'!G7*100</f>
        <v>0</v>
      </c>
      <c r="U23" s="90">
        <v>112000</v>
      </c>
    </row>
    <row r="24" spans="1:21" x14ac:dyDescent="0.25">
      <c r="A24" s="89"/>
      <c r="B24" s="90"/>
      <c r="C24" s="90" t="s">
        <v>179</v>
      </c>
      <c r="D24" s="90" t="s">
        <v>180</v>
      </c>
      <c r="E24" s="90"/>
      <c r="F24" s="90">
        <v>62000</v>
      </c>
      <c r="G24" s="90">
        <v>0</v>
      </c>
      <c r="H24" s="90"/>
      <c r="I24" s="90">
        <f t="shared" si="2"/>
        <v>62000</v>
      </c>
      <c r="J24" s="113">
        <f>(I24/('Table I'!G11-'Table I'!G9)*100)</f>
        <v>3.2124352331606216</v>
      </c>
      <c r="K24" s="90">
        <v>62000</v>
      </c>
      <c r="L24" s="90"/>
      <c r="M24" s="90">
        <f t="shared" si="3"/>
        <v>62000</v>
      </c>
      <c r="N24" s="113">
        <f>(M24)/'Table I'!K11*100</f>
        <v>3.2124352331606216</v>
      </c>
      <c r="O24" s="90">
        <v>0</v>
      </c>
      <c r="P24" s="113">
        <f>(O24+I24)/(O41+'Table I'!G11-'Table I'!G9)*100</f>
        <v>3.2124352331606216</v>
      </c>
      <c r="Q24" s="90">
        <v>0</v>
      </c>
      <c r="R24" s="113">
        <f>(Q24)/'Table I'!G7*100</f>
        <v>0</v>
      </c>
      <c r="S24" s="90">
        <v>0</v>
      </c>
      <c r="T24" s="113">
        <f>(S24)/'Table I'!G7*100</f>
        <v>0</v>
      </c>
      <c r="U24" s="90">
        <v>62000</v>
      </c>
    </row>
    <row r="25" spans="1:21" x14ac:dyDescent="0.25">
      <c r="A25" s="89"/>
      <c r="B25" s="90"/>
      <c r="C25" s="90" t="s">
        <v>181</v>
      </c>
      <c r="D25" s="90" t="s">
        <v>182</v>
      </c>
      <c r="E25" s="90"/>
      <c r="F25" s="90">
        <v>32070</v>
      </c>
      <c r="G25" s="90">
        <v>0</v>
      </c>
      <c r="H25" s="90"/>
      <c r="I25" s="90">
        <f t="shared" si="2"/>
        <v>32070</v>
      </c>
      <c r="J25" s="113">
        <f>(I25/('Table I'!G11-'Table I'!G9)*100)</f>
        <v>1.6616580310880831</v>
      </c>
      <c r="K25" s="90">
        <v>32070</v>
      </c>
      <c r="L25" s="90"/>
      <c r="M25" s="90">
        <f t="shared" si="3"/>
        <v>32070</v>
      </c>
      <c r="N25" s="113">
        <f>(M25)/'Table I'!K11*100</f>
        <v>1.6616580310880831</v>
      </c>
      <c r="O25" s="90">
        <v>0</v>
      </c>
      <c r="P25" s="113">
        <f>(O25+I25)/(O41+'Table I'!G11-'Table I'!G9)*100</f>
        <v>1.6616580310880831</v>
      </c>
      <c r="Q25" s="90">
        <v>70</v>
      </c>
      <c r="R25" s="113">
        <f>(Q25)/'Table I'!G7*100</f>
        <v>9.2820961625162436E-3</v>
      </c>
      <c r="S25" s="90">
        <v>0</v>
      </c>
      <c r="T25" s="113">
        <f>(S25)/'Table I'!G7*100</f>
        <v>0</v>
      </c>
      <c r="U25" s="90">
        <v>32070</v>
      </c>
    </row>
    <row r="26" spans="1:21" s="71" customFormat="1" x14ac:dyDescent="0.25">
      <c r="A26" s="85"/>
      <c r="B26" s="86" t="s">
        <v>140</v>
      </c>
      <c r="C26" s="86" t="s">
        <v>183</v>
      </c>
      <c r="D26" s="86"/>
      <c r="E26" s="86">
        <v>0</v>
      </c>
      <c r="F26" s="86">
        <v>0</v>
      </c>
      <c r="G26" s="86">
        <v>0</v>
      </c>
      <c r="H26" s="86"/>
      <c r="I26" s="86">
        <f t="shared" si="2"/>
        <v>0</v>
      </c>
      <c r="J26" s="112">
        <f>(I26/('Table I'!G11-'Table I'!G9)*100)</f>
        <v>0</v>
      </c>
      <c r="K26" s="86">
        <v>0</v>
      </c>
      <c r="L26" s="86"/>
      <c r="M26" s="86">
        <f t="shared" si="3"/>
        <v>0</v>
      </c>
      <c r="N26" s="112">
        <f>(M26)/'Table I'!K11*100</f>
        <v>0</v>
      </c>
      <c r="O26" s="86">
        <v>0</v>
      </c>
      <c r="P26" s="112">
        <f>(O26+I26)/(O41+'Table I'!G11-'Table I'!G9)*100</f>
        <v>0</v>
      </c>
      <c r="Q26" s="86">
        <v>0</v>
      </c>
      <c r="R26" s="112">
        <f>(Q26)/'Table I'!G7*100</f>
        <v>0</v>
      </c>
      <c r="S26" s="86">
        <v>0</v>
      </c>
      <c r="T26" s="112">
        <f>(S26)/'Table I'!G7*100</f>
        <v>0</v>
      </c>
      <c r="U26" s="86">
        <v>0</v>
      </c>
    </row>
    <row r="27" spans="1:21" s="71" customFormat="1" x14ac:dyDescent="0.25">
      <c r="A27" s="85"/>
      <c r="B27" s="86" t="s">
        <v>142</v>
      </c>
      <c r="C27" s="86" t="s">
        <v>184</v>
      </c>
      <c r="D27" s="86"/>
      <c r="E27" s="86">
        <v>0</v>
      </c>
      <c r="F27" s="86">
        <v>0</v>
      </c>
      <c r="G27" s="86">
        <v>0</v>
      </c>
      <c r="H27" s="86"/>
      <c r="I27" s="86">
        <f t="shared" si="2"/>
        <v>0</v>
      </c>
      <c r="J27" s="112">
        <f>(I27/('Table I'!G11-'Table I'!G9)*100)</f>
        <v>0</v>
      </c>
      <c r="K27" s="86">
        <v>0</v>
      </c>
      <c r="L27" s="86"/>
      <c r="M27" s="86">
        <f t="shared" si="3"/>
        <v>0</v>
      </c>
      <c r="N27" s="112">
        <f>(M27)/'Table I'!K11*100</f>
        <v>0</v>
      </c>
      <c r="O27" s="86">
        <v>0</v>
      </c>
      <c r="P27" s="112">
        <f>(O27+I27)/(O41+'Table I'!G11-'Table I'!G9)*100</f>
        <v>0</v>
      </c>
      <c r="Q27" s="86">
        <v>0</v>
      </c>
      <c r="R27" s="112">
        <f>(Q27)/'Table I'!G7*100</f>
        <v>0</v>
      </c>
      <c r="S27" s="86">
        <v>0</v>
      </c>
      <c r="T27" s="112">
        <f>(S27)/'Table I'!G7*100</f>
        <v>0</v>
      </c>
      <c r="U27" s="86">
        <v>0</v>
      </c>
    </row>
    <row r="28" spans="1:21" s="71" customFormat="1" x14ac:dyDescent="0.25">
      <c r="A28" s="85"/>
      <c r="B28" s="86" t="s">
        <v>152</v>
      </c>
      <c r="C28" s="86" t="s">
        <v>185</v>
      </c>
      <c r="D28" s="86"/>
      <c r="E28" s="86">
        <v>0</v>
      </c>
      <c r="F28" s="86">
        <v>0</v>
      </c>
      <c r="G28" s="86">
        <v>0</v>
      </c>
      <c r="H28" s="86"/>
      <c r="I28" s="86">
        <f t="shared" si="2"/>
        <v>0</v>
      </c>
      <c r="J28" s="112">
        <f>(I28/('Table I'!G11-'Table I'!G9)*100)</f>
        <v>0</v>
      </c>
      <c r="K28" s="86">
        <v>0</v>
      </c>
      <c r="L28" s="86"/>
      <c r="M28" s="86">
        <f t="shared" si="3"/>
        <v>0</v>
      </c>
      <c r="N28" s="112">
        <f>(M28)/'Table I'!K11*100</f>
        <v>0</v>
      </c>
      <c r="O28" s="86">
        <v>0</v>
      </c>
      <c r="P28" s="112">
        <f>(O28+I28)/(O41+'Table I'!G11-'Table I'!G9)*100</f>
        <v>0</v>
      </c>
      <c r="Q28" s="86">
        <v>0</v>
      </c>
      <c r="R28" s="112">
        <f>(Q28)/'Table I'!G7*100</f>
        <v>0</v>
      </c>
      <c r="S28" s="86">
        <v>0</v>
      </c>
      <c r="T28" s="112">
        <f>(S28)/'Table I'!G7*100</f>
        <v>0</v>
      </c>
      <c r="U28" s="86">
        <v>0</v>
      </c>
    </row>
    <row r="29" spans="1:21" s="71" customFormat="1" x14ac:dyDescent="0.25">
      <c r="A29" s="85"/>
      <c r="B29" s="86" t="s">
        <v>186</v>
      </c>
      <c r="C29" s="86" t="s">
        <v>187</v>
      </c>
      <c r="D29" s="86"/>
      <c r="E29" s="86">
        <v>2</v>
      </c>
      <c r="F29" s="86">
        <v>106000</v>
      </c>
      <c r="G29" s="86">
        <v>0</v>
      </c>
      <c r="H29" s="86"/>
      <c r="I29" s="86">
        <f t="shared" si="2"/>
        <v>106000</v>
      </c>
      <c r="J29" s="112">
        <f>(I29/('Table I'!G11-'Table I'!G9)*100)</f>
        <v>5.4922279792746114</v>
      </c>
      <c r="K29" s="86">
        <v>106000</v>
      </c>
      <c r="L29" s="86"/>
      <c r="M29" s="86">
        <f t="shared" si="3"/>
        <v>106000</v>
      </c>
      <c r="N29" s="112">
        <f>(M29)/'Table I'!K11*100</f>
        <v>5.4922279792746114</v>
      </c>
      <c r="O29" s="86">
        <v>0</v>
      </c>
      <c r="P29" s="112">
        <f>(O29+I29)/(O41+'Table I'!G11-'Table I'!G9)*100</f>
        <v>5.4922279792746114</v>
      </c>
      <c r="Q29" s="86">
        <v>0</v>
      </c>
      <c r="R29" s="112">
        <f>(Q29)/'Table I'!G7*100</f>
        <v>0</v>
      </c>
      <c r="S29" s="86">
        <v>0</v>
      </c>
      <c r="T29" s="112">
        <f>(S29)/'Table I'!G7*100</f>
        <v>0</v>
      </c>
      <c r="U29" s="86">
        <v>106000</v>
      </c>
    </row>
    <row r="30" spans="1:21" x14ac:dyDescent="0.25">
      <c r="A30" s="89"/>
      <c r="B30" s="90"/>
      <c r="C30" s="90" t="s">
        <v>188</v>
      </c>
      <c r="D30" s="90" t="s">
        <v>189</v>
      </c>
      <c r="E30" s="90"/>
      <c r="F30" s="90">
        <v>94000</v>
      </c>
      <c r="G30" s="90">
        <v>0</v>
      </c>
      <c r="H30" s="90"/>
      <c r="I30" s="90">
        <f t="shared" si="2"/>
        <v>94000</v>
      </c>
      <c r="J30" s="113">
        <f>(I30/('Table I'!G11-'Table I'!G9)*100)</f>
        <v>4.8704663212435229</v>
      </c>
      <c r="K30" s="90">
        <v>94000</v>
      </c>
      <c r="L30" s="90"/>
      <c r="M30" s="90">
        <f t="shared" si="3"/>
        <v>94000</v>
      </c>
      <c r="N30" s="113">
        <f>(M30)/'Table I'!K11*100</f>
        <v>4.8704663212435229</v>
      </c>
      <c r="O30" s="90">
        <v>0</v>
      </c>
      <c r="P30" s="113">
        <f>(O30+I30)/(O41+'Table I'!G11-'Table I'!G9)*100</f>
        <v>4.8704663212435229</v>
      </c>
      <c r="Q30" s="90">
        <v>0</v>
      </c>
      <c r="R30" s="113">
        <f>(Q30)/'Table I'!G7*100</f>
        <v>0</v>
      </c>
      <c r="S30" s="90">
        <v>0</v>
      </c>
      <c r="T30" s="113">
        <f>(S30)/'Table I'!G7*100</f>
        <v>0</v>
      </c>
      <c r="U30" s="90">
        <v>94000</v>
      </c>
    </row>
    <row r="31" spans="1:21" s="71" customFormat="1" x14ac:dyDescent="0.25">
      <c r="A31" s="85"/>
      <c r="B31" s="86" t="s">
        <v>190</v>
      </c>
      <c r="C31" s="86" t="s">
        <v>191</v>
      </c>
      <c r="D31" s="86"/>
      <c r="E31" s="86">
        <v>4</v>
      </c>
      <c r="F31" s="86">
        <v>8000</v>
      </c>
      <c r="G31" s="86">
        <v>0</v>
      </c>
      <c r="H31" s="86"/>
      <c r="I31" s="86">
        <f t="shared" si="2"/>
        <v>8000</v>
      </c>
      <c r="J31" s="112">
        <f>(I31/('Table I'!G11-'Table I'!G9)*100)</f>
        <v>0.41450777202072536</v>
      </c>
      <c r="K31" s="86">
        <v>8000</v>
      </c>
      <c r="L31" s="86"/>
      <c r="M31" s="86">
        <f t="shared" si="3"/>
        <v>8000</v>
      </c>
      <c r="N31" s="112">
        <f>(M31)/'Table I'!K11*100</f>
        <v>0.41450777202072536</v>
      </c>
      <c r="O31" s="86">
        <v>0</v>
      </c>
      <c r="P31" s="112">
        <f>(O31+I31)/(O41+'Table I'!G11-'Table I'!G9)*100</f>
        <v>0.41450777202072536</v>
      </c>
      <c r="Q31" s="86">
        <v>0</v>
      </c>
      <c r="R31" s="112">
        <f>(Q31)/'Table I'!G7*100</f>
        <v>0</v>
      </c>
      <c r="S31" s="86">
        <v>0</v>
      </c>
      <c r="T31" s="112">
        <f>(S31)/'Table I'!G7*100</f>
        <v>0</v>
      </c>
      <c r="U31" s="86">
        <v>8000</v>
      </c>
    </row>
    <row r="32" spans="1:21" s="71" customFormat="1" x14ac:dyDescent="0.25">
      <c r="A32" s="85"/>
      <c r="B32" s="86" t="s">
        <v>192</v>
      </c>
      <c r="C32" s="86" t="s">
        <v>193</v>
      </c>
      <c r="D32" s="86"/>
      <c r="E32" s="86">
        <v>2</v>
      </c>
      <c r="F32" s="86">
        <v>4000</v>
      </c>
      <c r="G32" s="86">
        <v>0</v>
      </c>
      <c r="H32" s="86"/>
      <c r="I32" s="86">
        <f t="shared" si="2"/>
        <v>4000</v>
      </c>
      <c r="J32" s="112">
        <f>(I32/('Table I'!G11-'Table I'!G9)*100)</f>
        <v>0.20725388601036268</v>
      </c>
      <c r="K32" s="86">
        <v>4000</v>
      </c>
      <c r="L32" s="86"/>
      <c r="M32" s="86">
        <f t="shared" si="3"/>
        <v>4000</v>
      </c>
      <c r="N32" s="112">
        <f>(M32)/'Table I'!K11*100</f>
        <v>0.20725388601036268</v>
      </c>
      <c r="O32" s="86">
        <v>0</v>
      </c>
      <c r="P32" s="112">
        <f>(O32+I32)/(O41+'Table I'!G11-'Table I'!G9)*100</f>
        <v>0.20725388601036268</v>
      </c>
      <c r="Q32" s="86">
        <v>0</v>
      </c>
      <c r="R32" s="112">
        <f>(Q32)/'Table I'!G7*100</f>
        <v>0</v>
      </c>
      <c r="S32" s="86">
        <v>0</v>
      </c>
      <c r="T32" s="112">
        <f>(S32)/'Table I'!G7*100</f>
        <v>0</v>
      </c>
      <c r="U32" s="86">
        <v>4000</v>
      </c>
    </row>
    <row r="33" spans="1:21" s="71" customFormat="1" x14ac:dyDescent="0.25">
      <c r="A33" s="85"/>
      <c r="B33" s="86" t="s">
        <v>194</v>
      </c>
      <c r="C33" s="86" t="s">
        <v>195</v>
      </c>
      <c r="D33" s="86"/>
      <c r="E33" s="86">
        <v>0</v>
      </c>
      <c r="F33" s="86">
        <v>0</v>
      </c>
      <c r="G33" s="86">
        <v>0</v>
      </c>
      <c r="H33" s="86"/>
      <c r="I33" s="86">
        <f t="shared" si="2"/>
        <v>0</v>
      </c>
      <c r="J33" s="112">
        <f>(I33/('Table I'!G11-'Table I'!G9)*100)</f>
        <v>0</v>
      </c>
      <c r="K33" s="86">
        <v>0</v>
      </c>
      <c r="L33" s="86"/>
      <c r="M33" s="86">
        <f t="shared" si="3"/>
        <v>0</v>
      </c>
      <c r="N33" s="112">
        <f>(M33)/'Table I'!K11*100</f>
        <v>0</v>
      </c>
      <c r="O33" s="86">
        <v>0</v>
      </c>
      <c r="P33" s="112">
        <f>(O33+I33)/(O41+'Table I'!G11-'Table I'!G9)*100</f>
        <v>0</v>
      </c>
      <c r="Q33" s="86">
        <v>0</v>
      </c>
      <c r="R33" s="112">
        <f>(Q33)/'Table I'!G7*100</f>
        <v>0</v>
      </c>
      <c r="S33" s="86">
        <v>0</v>
      </c>
      <c r="T33" s="112">
        <f>(S33)/'Table I'!G7*100</f>
        <v>0</v>
      </c>
      <c r="U33" s="86">
        <v>0</v>
      </c>
    </row>
    <row r="34" spans="1:21" s="71" customFormat="1" x14ac:dyDescent="0.25">
      <c r="A34" s="85"/>
      <c r="B34" s="86" t="s">
        <v>196</v>
      </c>
      <c r="C34" s="86" t="s">
        <v>197</v>
      </c>
      <c r="D34" s="86"/>
      <c r="E34" s="86">
        <v>0</v>
      </c>
      <c r="F34" s="86">
        <v>0</v>
      </c>
      <c r="G34" s="86">
        <v>0</v>
      </c>
      <c r="H34" s="86"/>
      <c r="I34" s="86">
        <f t="shared" si="2"/>
        <v>0</v>
      </c>
      <c r="J34" s="112">
        <f>(I34/('Table I'!G11-'Table I'!G9)*100)</f>
        <v>0</v>
      </c>
      <c r="K34" s="86">
        <v>0</v>
      </c>
      <c r="L34" s="86"/>
      <c r="M34" s="86">
        <f t="shared" si="3"/>
        <v>0</v>
      </c>
      <c r="N34" s="112">
        <f>(M34)/'Table I'!K11*100</f>
        <v>0</v>
      </c>
      <c r="O34" s="86">
        <v>0</v>
      </c>
      <c r="P34" s="112">
        <f>(O34+I34)/(O41+'Table I'!G11-'Table I'!G9)*100</f>
        <v>0</v>
      </c>
      <c r="Q34" s="86">
        <v>0</v>
      </c>
      <c r="R34" s="112">
        <f>(Q34)/'Table I'!G7*100</f>
        <v>0</v>
      </c>
      <c r="S34" s="86">
        <v>0</v>
      </c>
      <c r="T34" s="112">
        <f>(S34)/'Table I'!G7*100</f>
        <v>0</v>
      </c>
      <c r="U34" s="86">
        <v>0</v>
      </c>
    </row>
    <row r="35" spans="1:21" s="71" customFormat="1" x14ac:dyDescent="0.25">
      <c r="A35" s="85"/>
      <c r="B35" s="86" t="s">
        <v>198</v>
      </c>
      <c r="C35" s="86" t="s">
        <v>199</v>
      </c>
      <c r="D35" s="86"/>
      <c r="E35" s="86">
        <v>0</v>
      </c>
      <c r="F35" s="86">
        <v>0</v>
      </c>
      <c r="G35" s="86">
        <v>0</v>
      </c>
      <c r="H35" s="86"/>
      <c r="I35" s="86">
        <f t="shared" si="2"/>
        <v>0</v>
      </c>
      <c r="J35" s="112">
        <f>(I35/('Table I'!G11-'Table I'!G9)*100)</f>
        <v>0</v>
      </c>
      <c r="K35" s="86">
        <v>0</v>
      </c>
      <c r="L35" s="86"/>
      <c r="M35" s="86">
        <f t="shared" si="3"/>
        <v>0</v>
      </c>
      <c r="N35" s="112">
        <f>(M35)/'Table I'!K11*100</f>
        <v>0</v>
      </c>
      <c r="O35" s="86">
        <v>0</v>
      </c>
      <c r="P35" s="112">
        <f>(O35+I35)/(O41+'Table I'!G11-'Table I'!G9)*100</f>
        <v>0</v>
      </c>
      <c r="Q35" s="86">
        <v>0</v>
      </c>
      <c r="R35" s="112">
        <f>(Q35)/'Table I'!G7*100</f>
        <v>0</v>
      </c>
      <c r="S35" s="86">
        <v>0</v>
      </c>
      <c r="T35" s="112">
        <f>(S35)/'Table I'!G7*100</f>
        <v>0</v>
      </c>
      <c r="U35" s="86">
        <v>0</v>
      </c>
    </row>
    <row r="36" spans="1:21" s="71" customFormat="1" x14ac:dyDescent="0.25">
      <c r="A36" s="85"/>
      <c r="B36" s="86" t="s">
        <v>200</v>
      </c>
      <c r="C36" s="86" t="s">
        <v>201</v>
      </c>
      <c r="D36" s="86"/>
      <c r="E36" s="86">
        <v>0</v>
      </c>
      <c r="F36" s="86">
        <v>0</v>
      </c>
      <c r="G36" s="86">
        <v>0</v>
      </c>
      <c r="H36" s="86"/>
      <c r="I36" s="86">
        <f t="shared" si="2"/>
        <v>0</v>
      </c>
      <c r="J36" s="112">
        <f>(I36/('Table I'!G11-'Table I'!G9)*100)</f>
        <v>0</v>
      </c>
      <c r="K36" s="86">
        <v>0</v>
      </c>
      <c r="L36" s="86"/>
      <c r="M36" s="86">
        <f t="shared" si="3"/>
        <v>0</v>
      </c>
      <c r="N36" s="112">
        <f>(M36)/'Table I'!K11*100</f>
        <v>0</v>
      </c>
      <c r="O36" s="86">
        <v>0</v>
      </c>
      <c r="P36" s="112">
        <f>(O36+I36)/(O41+'Table I'!G11-'Table I'!G9)*100</f>
        <v>0</v>
      </c>
      <c r="Q36" s="86">
        <v>0</v>
      </c>
      <c r="R36" s="112">
        <f>(Q36)/'Table I'!G7*100</f>
        <v>0</v>
      </c>
      <c r="S36" s="86">
        <v>0</v>
      </c>
      <c r="T36" s="112">
        <f>(S36)/'Table I'!G7*100</f>
        <v>0</v>
      </c>
      <c r="U36" s="86">
        <v>0</v>
      </c>
    </row>
    <row r="37" spans="1:21" s="71" customFormat="1" x14ac:dyDescent="0.25">
      <c r="A37" s="85"/>
      <c r="B37" s="86" t="s">
        <v>202</v>
      </c>
      <c r="C37" s="86" t="s">
        <v>203</v>
      </c>
      <c r="D37" s="86"/>
      <c r="E37" s="86">
        <v>0</v>
      </c>
      <c r="F37" s="86">
        <v>0</v>
      </c>
      <c r="G37" s="86">
        <v>0</v>
      </c>
      <c r="H37" s="86"/>
      <c r="I37" s="86">
        <f t="shared" si="2"/>
        <v>0</v>
      </c>
      <c r="J37" s="112">
        <f>(I37/('Table I'!G11-'Table I'!G9)*100)</f>
        <v>0</v>
      </c>
      <c r="K37" s="86">
        <v>0</v>
      </c>
      <c r="L37" s="86"/>
      <c r="M37" s="86">
        <f t="shared" si="3"/>
        <v>0</v>
      </c>
      <c r="N37" s="112">
        <f>(M37)/'Table I'!K11*100</f>
        <v>0</v>
      </c>
      <c r="O37" s="86">
        <v>0</v>
      </c>
      <c r="P37" s="112">
        <f>(O37+I37)/(O41+'Table I'!G11-'Table I'!G9)*100</f>
        <v>0</v>
      </c>
      <c r="Q37" s="86">
        <v>0</v>
      </c>
      <c r="R37" s="112">
        <f>(Q37)/'Table I'!G7*100</f>
        <v>0</v>
      </c>
      <c r="S37" s="86">
        <v>0</v>
      </c>
      <c r="T37" s="112">
        <f>(S37)/'Table I'!G7*100</f>
        <v>0</v>
      </c>
      <c r="U37" s="86">
        <v>0</v>
      </c>
    </row>
    <row r="38" spans="1:21" s="71" customFormat="1" x14ac:dyDescent="0.25">
      <c r="A38" s="85"/>
      <c r="B38" s="86" t="s">
        <v>204</v>
      </c>
      <c r="C38" s="86" t="s">
        <v>205</v>
      </c>
      <c r="D38" s="86"/>
      <c r="E38" s="86">
        <v>0</v>
      </c>
      <c r="F38" s="86">
        <v>0</v>
      </c>
      <c r="G38" s="86">
        <v>0</v>
      </c>
      <c r="H38" s="86"/>
      <c r="I38" s="86">
        <f t="shared" si="2"/>
        <v>0</v>
      </c>
      <c r="J38" s="112">
        <f>(I38/('Table I'!G11-'Table I'!G9)*100)</f>
        <v>0</v>
      </c>
      <c r="K38" s="86">
        <v>0</v>
      </c>
      <c r="L38" s="86"/>
      <c r="M38" s="86">
        <f t="shared" si="3"/>
        <v>0</v>
      </c>
      <c r="N38" s="112">
        <f>(M38)/'Table I'!K11*100</f>
        <v>0</v>
      </c>
      <c r="O38" s="86">
        <v>0</v>
      </c>
      <c r="P38" s="112">
        <f>(O38+I38)/(O41+'Table I'!G11-'Table I'!G9)*100</f>
        <v>0</v>
      </c>
      <c r="Q38" s="86">
        <v>0</v>
      </c>
      <c r="R38" s="112">
        <f>(Q38)/'Table I'!G7*100</f>
        <v>0</v>
      </c>
      <c r="S38" s="86">
        <v>0</v>
      </c>
      <c r="T38" s="112">
        <f>(S38)/'Table I'!G7*100</f>
        <v>0</v>
      </c>
      <c r="U38" s="86">
        <v>0</v>
      </c>
    </row>
    <row r="39" spans="1:21" s="71" customFormat="1" x14ac:dyDescent="0.25">
      <c r="A39" s="85"/>
      <c r="B39" s="86" t="s">
        <v>206</v>
      </c>
      <c r="C39" s="86" t="s">
        <v>207</v>
      </c>
      <c r="D39" s="86"/>
      <c r="E39" s="86">
        <v>0</v>
      </c>
      <c r="F39" s="86">
        <v>0</v>
      </c>
      <c r="G39" s="86">
        <v>0</v>
      </c>
      <c r="H39" s="86"/>
      <c r="I39" s="86">
        <f t="shared" si="2"/>
        <v>0</v>
      </c>
      <c r="J39" s="112">
        <f>(I39/('Table I'!G11-'Table I'!G9)*100)</f>
        <v>0</v>
      </c>
      <c r="K39" s="86">
        <v>0</v>
      </c>
      <c r="L39" s="86"/>
      <c r="M39" s="86">
        <f t="shared" si="3"/>
        <v>0</v>
      </c>
      <c r="N39" s="112">
        <f>(M39)/'Table I'!K11*100</f>
        <v>0</v>
      </c>
      <c r="O39" s="86">
        <v>0</v>
      </c>
      <c r="P39" s="112">
        <f>(O39+I39)/(O41+'Table I'!G11-'Table I'!G9)*100</f>
        <v>0</v>
      </c>
      <c r="Q39" s="86">
        <v>0</v>
      </c>
      <c r="R39" s="112">
        <f>(Q39)/'Table I'!G7*100</f>
        <v>0</v>
      </c>
      <c r="S39" s="86">
        <v>0</v>
      </c>
      <c r="T39" s="112">
        <f>(S39)/'Table I'!G7*100</f>
        <v>0</v>
      </c>
      <c r="U39" s="86">
        <v>0</v>
      </c>
    </row>
    <row r="40" spans="1:21" ht="12.6" thickBot="1" x14ac:dyDescent="0.3">
      <c r="A40" s="89"/>
      <c r="B40" s="90"/>
      <c r="C40" s="90" t="s">
        <v>208</v>
      </c>
      <c r="D40" s="90"/>
      <c r="E40" s="90">
        <f>+E20+E21+E26+E27+E28+E29+E31+E32+E33+E34+E35+E36+E37+E38+E39</f>
        <v>98</v>
      </c>
      <c r="F40" s="90">
        <f>+F20+F21+F26+F27+F28+F29+F31+F32+F33+F34+F35+F36+F37+F38+F39</f>
        <v>754140</v>
      </c>
      <c r="G40" s="90">
        <f>+G20+G21+G26+G27+G28+G29+G31+G32+G33+G34+G35+G36+G37+G38+G39</f>
        <v>0</v>
      </c>
      <c r="H40" s="90">
        <f>+H20+H21+H26+H27+H28+H29+H31+H32+H33+H34+H35+H36+H37+H38+H39</f>
        <v>0</v>
      </c>
      <c r="I40" s="90">
        <f t="shared" si="2"/>
        <v>754140</v>
      </c>
      <c r="J40" s="113">
        <f>(I40/('Table I'!G11-'Table I'!G9)*100)</f>
        <v>39.074611398963732</v>
      </c>
      <c r="K40" s="90">
        <f>+K20+K21+K26+K27+K28+K29+K31+K32+K33+K34+K35+K36+K37+K38+K39</f>
        <v>754140</v>
      </c>
      <c r="L40" s="90">
        <f>+L20+L21+L26+L27+L28+L29+L31+L32+L33+L34+L35+L36+L37+L38+L39</f>
        <v>0</v>
      </c>
      <c r="M40" s="90">
        <f t="shared" si="3"/>
        <v>754140</v>
      </c>
      <c r="N40" s="113">
        <f>(M40)/'Table I'!K11*100</f>
        <v>39.074611398963732</v>
      </c>
      <c r="O40" s="90">
        <f>+O20+O21+O26+O27+O28+O29+O31+O32+O33+O34+O35+O36+O37+O38+O39</f>
        <v>0</v>
      </c>
      <c r="P40" s="113">
        <f>(O40+I40)/(O41+'Table I'!G11-'Table I'!G9)*100</f>
        <v>39.074611398963732</v>
      </c>
      <c r="Q40" s="90">
        <f>+Q20+Q21+Q26+Q27+Q28+Q29+Q31+Q32+Q33+Q34+Q35+Q36+Q37+Q38+Q39</f>
        <v>224140</v>
      </c>
      <c r="R40" s="113">
        <f>(Q40)/'Table I'!G7*100</f>
        <v>29.721271912377013</v>
      </c>
      <c r="S40" s="90">
        <f>+S20+S21+S26+S27+S28+S29+S31+S32+S33+S34+S35+S36+S37+S38+S39</f>
        <v>0</v>
      </c>
      <c r="T40" s="113">
        <f>(S40)/'Table I'!G7*100</f>
        <v>0</v>
      </c>
      <c r="U40" s="90">
        <f>+U20+U21+U26+U27+U28+U29+U31+U32+U33+U34+U35+U36+U37+U38+U39</f>
        <v>754140</v>
      </c>
    </row>
    <row r="41" spans="1:21" s="70" customFormat="1" ht="24.6" thickBot="1" x14ac:dyDescent="0.3">
      <c r="A41" s="101"/>
      <c r="B41" s="102"/>
      <c r="C41" s="102" t="s">
        <v>209</v>
      </c>
      <c r="D41" s="102"/>
      <c r="E41" s="102">
        <f t="shared" ref="E41:U41" si="4">E16+E18+E40</f>
        <v>98</v>
      </c>
      <c r="F41" s="102">
        <f t="shared" si="4"/>
        <v>754140</v>
      </c>
      <c r="G41" s="102">
        <f t="shared" si="4"/>
        <v>0</v>
      </c>
      <c r="H41" s="102">
        <f t="shared" si="4"/>
        <v>0</v>
      </c>
      <c r="I41" s="102">
        <f t="shared" si="4"/>
        <v>754140</v>
      </c>
      <c r="J41" s="115">
        <f t="shared" si="4"/>
        <v>39.074611398963732</v>
      </c>
      <c r="K41" s="102">
        <f t="shared" si="4"/>
        <v>754140</v>
      </c>
      <c r="L41" s="102">
        <f t="shared" si="4"/>
        <v>0</v>
      </c>
      <c r="M41" s="102">
        <f t="shared" si="4"/>
        <v>754140</v>
      </c>
      <c r="N41" s="115">
        <f t="shared" si="4"/>
        <v>39.074611398963732</v>
      </c>
      <c r="O41" s="102">
        <f t="shared" si="4"/>
        <v>0</v>
      </c>
      <c r="P41" s="115">
        <f t="shared" si="4"/>
        <v>39.074611398963732</v>
      </c>
      <c r="Q41" s="102">
        <f t="shared" si="4"/>
        <v>224140</v>
      </c>
      <c r="R41" s="115">
        <f t="shared" si="4"/>
        <v>29.721271912377013</v>
      </c>
      <c r="S41" s="102">
        <f t="shared" si="4"/>
        <v>0</v>
      </c>
      <c r="T41" s="115">
        <f t="shared" si="4"/>
        <v>0</v>
      </c>
      <c r="U41" s="116">
        <f t="shared" si="4"/>
        <v>754140</v>
      </c>
    </row>
  </sheetData>
  <mergeCells count="26">
    <mergeCell ref="A1:U1"/>
    <mergeCell ref="A2:A4"/>
    <mergeCell ref="C2:C4"/>
    <mergeCell ref="D2:D4"/>
    <mergeCell ref="E2:E4"/>
    <mergeCell ref="F2:F4"/>
    <mergeCell ref="B2:B4"/>
    <mergeCell ref="G2:G4"/>
    <mergeCell ref="H2:H4"/>
    <mergeCell ref="U2:U4"/>
    <mergeCell ref="T3:T4"/>
    <mergeCell ref="K3:M3"/>
    <mergeCell ref="N3:N4"/>
    <mergeCell ref="O2:O4"/>
    <mergeCell ref="P2:P4"/>
    <mergeCell ref="Q2:R2"/>
    <mergeCell ref="S5:T5"/>
    <mergeCell ref="S2:T2"/>
    <mergeCell ref="Q3:Q4"/>
    <mergeCell ref="R3:R4"/>
    <mergeCell ref="S3:S4"/>
    <mergeCell ref="I2:I4"/>
    <mergeCell ref="J2:J4"/>
    <mergeCell ref="K2:N2"/>
    <mergeCell ref="K5:N5"/>
    <mergeCell ref="Q5:R5"/>
  </mergeCells>
  <pageMargins left="0.7" right="0.7" top="0.75" bottom="0.75" header="0.3" footer="0.3"/>
  <pageSetup orientation="portrait"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8"/>
  <sheetViews>
    <sheetView topLeftCell="A2" workbookViewId="0">
      <selection activeCell="A6" sqref="A6:T8"/>
    </sheetView>
  </sheetViews>
  <sheetFormatPr defaultRowHeight="13.2" x14ac:dyDescent="0.25"/>
  <cols>
    <col min="1" max="1" width="5.33203125" customWidth="1"/>
    <col min="2" max="2" width="33.6640625" customWidth="1"/>
    <col min="3" max="3" width="18" customWidth="1"/>
    <col min="4" max="4" width="13.44140625" customWidth="1"/>
    <col min="5" max="5" width="12.44140625" customWidth="1"/>
    <col min="6" max="6" width="14.6640625" customWidth="1"/>
    <col min="7" max="7" width="14.44140625" customWidth="1"/>
    <col min="8" max="8" width="12.109375" customWidth="1"/>
    <col min="9" max="9" width="14.6640625" customWidth="1"/>
    <col min="10" max="10" width="12.109375" customWidth="1"/>
    <col min="11" max="11" width="8.44140625" customWidth="1"/>
    <col min="12" max="12" width="10.44140625" customWidth="1"/>
    <col min="13" max="13" width="13" style="27" customWidth="1"/>
    <col min="14" max="14" width="17.77734375" customWidth="1"/>
    <col min="15" max="15" width="18.6640625" customWidth="1"/>
    <col min="16" max="16" width="9.44140625" customWidth="1"/>
    <col min="17" max="17" width="11" style="27" customWidth="1"/>
    <col min="18" max="18" width="11" customWidth="1"/>
    <col min="19" max="19" width="11.6640625" style="27" customWidth="1"/>
    <col min="20" max="20" width="12.44140625" customWidth="1"/>
  </cols>
  <sheetData>
    <row r="1" spans="1:20" ht="14.4" x14ac:dyDescent="0.25">
      <c r="A1" s="165" t="s">
        <v>94</v>
      </c>
      <c r="B1" s="165"/>
      <c r="C1" s="165"/>
      <c r="D1" s="165"/>
      <c r="E1" s="165"/>
      <c r="F1" s="165"/>
      <c r="G1" s="165"/>
      <c r="H1" s="165"/>
      <c r="I1" s="165"/>
      <c r="J1" s="165"/>
      <c r="K1" s="165"/>
      <c r="L1" s="165"/>
      <c r="M1" s="165"/>
      <c r="N1" s="165"/>
      <c r="O1" s="165"/>
      <c r="P1" s="165"/>
      <c r="Q1" s="165"/>
      <c r="R1" s="165"/>
      <c r="S1" s="165"/>
      <c r="T1" s="165"/>
    </row>
    <row r="2" spans="1:20" ht="40.5" customHeight="1" x14ac:dyDescent="0.25">
      <c r="A2" s="219"/>
      <c r="B2" s="152" t="s">
        <v>90</v>
      </c>
      <c r="C2" s="152" t="s">
        <v>78</v>
      </c>
      <c r="D2" s="152" t="s">
        <v>100</v>
      </c>
      <c r="E2" s="152" t="s">
        <v>63</v>
      </c>
      <c r="F2" s="152" t="s">
        <v>79</v>
      </c>
      <c r="G2" s="152" t="s">
        <v>80</v>
      </c>
      <c r="H2" s="152" t="s">
        <v>98</v>
      </c>
      <c r="I2" s="152" t="s">
        <v>82</v>
      </c>
      <c r="J2" s="157" t="s">
        <v>59</v>
      </c>
      <c r="K2" s="215"/>
      <c r="L2" s="215"/>
      <c r="M2" s="216"/>
      <c r="N2" s="152" t="s">
        <v>58</v>
      </c>
      <c r="O2" s="152" t="s">
        <v>101</v>
      </c>
      <c r="P2" s="157" t="s">
        <v>57</v>
      </c>
      <c r="Q2" s="158"/>
      <c r="R2" s="157" t="s">
        <v>56</v>
      </c>
      <c r="S2" s="158"/>
      <c r="T2" s="152" t="s">
        <v>99</v>
      </c>
    </row>
    <row r="3" spans="1:20" ht="27" customHeight="1" x14ac:dyDescent="0.25">
      <c r="A3" s="220"/>
      <c r="B3" s="214"/>
      <c r="C3" s="153"/>
      <c r="D3" s="153"/>
      <c r="E3" s="153"/>
      <c r="F3" s="153"/>
      <c r="G3" s="153"/>
      <c r="H3" s="214"/>
      <c r="I3" s="214"/>
      <c r="J3" s="157" t="s">
        <v>26</v>
      </c>
      <c r="K3" s="159"/>
      <c r="L3" s="158"/>
      <c r="M3" s="217" t="s">
        <v>73</v>
      </c>
      <c r="N3" s="153"/>
      <c r="O3" s="214"/>
      <c r="P3" s="152" t="s">
        <v>95</v>
      </c>
      <c r="Q3" s="211" t="s">
        <v>96</v>
      </c>
      <c r="R3" s="152" t="s">
        <v>102</v>
      </c>
      <c r="S3" s="211" t="s">
        <v>97</v>
      </c>
      <c r="T3" s="214"/>
    </row>
    <row r="4" spans="1:20" ht="33" customHeight="1" x14ac:dyDescent="0.25">
      <c r="A4" s="221"/>
      <c r="B4" s="213"/>
      <c r="C4" s="154"/>
      <c r="D4" s="154"/>
      <c r="E4" s="154"/>
      <c r="F4" s="154"/>
      <c r="G4" s="154"/>
      <c r="H4" s="213"/>
      <c r="I4" s="213"/>
      <c r="J4" s="11" t="s">
        <v>74</v>
      </c>
      <c r="K4" s="11" t="s">
        <v>75</v>
      </c>
      <c r="L4" s="11" t="s">
        <v>38</v>
      </c>
      <c r="M4" s="218"/>
      <c r="N4" s="154"/>
      <c r="O4" s="213"/>
      <c r="P4" s="154"/>
      <c r="Q4" s="212"/>
      <c r="R4" s="213"/>
      <c r="S4" s="212"/>
      <c r="T4" s="213"/>
    </row>
    <row r="5" spans="1:20" ht="45" customHeight="1" x14ac:dyDescent="0.25">
      <c r="A5" s="45"/>
      <c r="B5" s="43" t="s">
        <v>40</v>
      </c>
      <c r="C5" s="44" t="s">
        <v>41</v>
      </c>
      <c r="D5" s="43" t="s">
        <v>42</v>
      </c>
      <c r="E5" s="44" t="s">
        <v>43</v>
      </c>
      <c r="F5" s="43" t="s">
        <v>44</v>
      </c>
      <c r="G5" s="43" t="s">
        <v>45</v>
      </c>
      <c r="H5" s="44" t="s">
        <v>87</v>
      </c>
      <c r="I5" s="44" t="s">
        <v>47</v>
      </c>
      <c r="J5" s="162" t="s">
        <v>48</v>
      </c>
      <c r="K5" s="167"/>
      <c r="L5" s="167"/>
      <c r="M5" s="163"/>
      <c r="N5" s="43" t="s">
        <v>49</v>
      </c>
      <c r="O5" s="44" t="s">
        <v>51</v>
      </c>
      <c r="P5" s="162" t="s">
        <v>52</v>
      </c>
      <c r="Q5" s="163"/>
      <c r="R5" s="162" t="s">
        <v>53</v>
      </c>
      <c r="S5" s="163"/>
      <c r="T5" s="44" t="s">
        <v>54</v>
      </c>
    </row>
    <row r="6" spans="1:20" s="55" customFormat="1" ht="15.9" customHeight="1" x14ac:dyDescent="0.25">
      <c r="A6" s="122" t="s">
        <v>210</v>
      </c>
      <c r="B6" s="117" t="s">
        <v>211</v>
      </c>
      <c r="C6" s="117"/>
      <c r="D6" s="117">
        <v>0</v>
      </c>
      <c r="E6" s="117">
        <v>0</v>
      </c>
      <c r="F6" s="117">
        <v>0</v>
      </c>
      <c r="G6" s="117">
        <v>0</v>
      </c>
      <c r="H6" s="117">
        <f>E6+F6+G6</f>
        <v>0</v>
      </c>
      <c r="I6" s="117">
        <f>(H6/('Table I'!G11-'Table I'!G9)*100)</f>
        <v>0</v>
      </c>
      <c r="J6" s="117">
        <v>0</v>
      </c>
      <c r="K6" s="117">
        <v>0</v>
      </c>
      <c r="L6" s="117">
        <f>J6+K6</f>
        <v>0</v>
      </c>
      <c r="M6" s="118">
        <f>(L6)/'Table I'!K11*100</f>
        <v>0</v>
      </c>
      <c r="N6" s="117">
        <v>0</v>
      </c>
      <c r="O6" s="117">
        <f>(N6+H6)/(N8+'Table I'!G11-'Table I'!G9)*100</f>
        <v>0</v>
      </c>
      <c r="P6" s="119">
        <v>0</v>
      </c>
      <c r="Q6" s="120">
        <f>(P6)/'Table I'!G11*100</f>
        <v>0</v>
      </c>
      <c r="R6" s="119">
        <v>0</v>
      </c>
      <c r="S6" s="120">
        <f>(R6)/'Table I'!G11*100</f>
        <v>0</v>
      </c>
      <c r="T6" s="121">
        <v>0</v>
      </c>
    </row>
    <row r="7" spans="1:20" s="55" customFormat="1" ht="40.200000000000003" thickBot="1" x14ac:dyDescent="0.3">
      <c r="A7" s="123" t="s">
        <v>212</v>
      </c>
      <c r="B7" s="124" t="s">
        <v>213</v>
      </c>
      <c r="C7" s="124"/>
      <c r="D7" s="124">
        <v>0</v>
      </c>
      <c r="E7" s="124">
        <v>0</v>
      </c>
      <c r="F7" s="124">
        <v>0</v>
      </c>
      <c r="G7" s="124">
        <v>0</v>
      </c>
      <c r="H7" s="124">
        <f>E7+F7+G7</f>
        <v>0</v>
      </c>
      <c r="I7" s="124">
        <f>(H7/('Table I'!G11-'Table I'!G9)*100)</f>
        <v>0</v>
      </c>
      <c r="J7" s="124">
        <v>0</v>
      </c>
      <c r="K7" s="124">
        <v>0</v>
      </c>
      <c r="L7" s="124">
        <f>J7+K7</f>
        <v>0</v>
      </c>
      <c r="M7" s="125">
        <f>(L7)/'Table I'!K11*100</f>
        <v>0</v>
      </c>
      <c r="N7" s="124">
        <v>0</v>
      </c>
      <c r="O7" s="124">
        <f>(N7+H7)/(N8+'Table I'!G11-'Table I'!G9)*100</f>
        <v>0</v>
      </c>
      <c r="P7" s="124">
        <v>0</v>
      </c>
      <c r="Q7" s="125">
        <f>(P7)/'Table I'!G11*100</f>
        <v>0</v>
      </c>
      <c r="R7" s="124">
        <v>0</v>
      </c>
      <c r="S7" s="125">
        <f>(R7)/'Table I'!G11*100</f>
        <v>0</v>
      </c>
      <c r="T7" s="124">
        <v>0</v>
      </c>
    </row>
    <row r="8" spans="1:20" ht="27" thickBot="1" x14ac:dyDescent="0.3">
      <c r="A8" s="126"/>
      <c r="B8" s="127" t="s">
        <v>214</v>
      </c>
      <c r="C8" s="127"/>
      <c r="D8" s="127">
        <v>0</v>
      </c>
      <c r="E8" s="127">
        <f t="shared" ref="E8:T8" si="0">E6+E7</f>
        <v>0</v>
      </c>
      <c r="F8" s="127">
        <f t="shared" si="0"/>
        <v>0</v>
      </c>
      <c r="G8" s="127">
        <f t="shared" si="0"/>
        <v>0</v>
      </c>
      <c r="H8" s="127">
        <f t="shared" si="0"/>
        <v>0</v>
      </c>
      <c r="I8" s="127">
        <f t="shared" si="0"/>
        <v>0</v>
      </c>
      <c r="J8" s="127">
        <f t="shared" si="0"/>
        <v>0</v>
      </c>
      <c r="K8" s="127">
        <f t="shared" si="0"/>
        <v>0</v>
      </c>
      <c r="L8" s="127">
        <f t="shared" si="0"/>
        <v>0</v>
      </c>
      <c r="M8" s="128">
        <f t="shared" si="0"/>
        <v>0</v>
      </c>
      <c r="N8" s="127">
        <f t="shared" si="0"/>
        <v>0</v>
      </c>
      <c r="O8" s="127">
        <f t="shared" si="0"/>
        <v>0</v>
      </c>
      <c r="P8" s="127">
        <f t="shared" si="0"/>
        <v>0</v>
      </c>
      <c r="Q8" s="128">
        <f t="shared" si="0"/>
        <v>0</v>
      </c>
      <c r="R8" s="127">
        <f t="shared" si="0"/>
        <v>0</v>
      </c>
      <c r="S8" s="128">
        <f t="shared" si="0"/>
        <v>0</v>
      </c>
      <c r="T8" s="129">
        <f t="shared" si="0"/>
        <v>0</v>
      </c>
    </row>
  </sheetData>
  <mergeCells count="25">
    <mergeCell ref="A1:T1"/>
    <mergeCell ref="J5:M5"/>
    <mergeCell ref="P5:Q5"/>
    <mergeCell ref="R5:S5"/>
    <mergeCell ref="A2:A4"/>
    <mergeCell ref="B2:B4"/>
    <mergeCell ref="C2:C4"/>
    <mergeCell ref="D2:D4"/>
    <mergeCell ref="E2:E4"/>
    <mergeCell ref="F2:F4"/>
    <mergeCell ref="N2:N4"/>
    <mergeCell ref="O2:O4"/>
    <mergeCell ref="P2:Q2"/>
    <mergeCell ref="R2:S2"/>
    <mergeCell ref="T2:T4"/>
    <mergeCell ref="P3:P4"/>
    <mergeCell ref="Q3:Q4"/>
    <mergeCell ref="R3:R4"/>
    <mergeCell ref="S3:S4"/>
    <mergeCell ref="G2:G4"/>
    <mergeCell ref="H2:H4"/>
    <mergeCell ref="I2:I4"/>
    <mergeCell ref="J2:M2"/>
    <mergeCell ref="J3:L3"/>
    <mergeCell ref="M3: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
  <sheetViews>
    <sheetView workbookViewId="0">
      <selection activeCell="C14" sqref="C14"/>
    </sheetView>
  </sheetViews>
  <sheetFormatPr defaultRowHeight="13.2" x14ac:dyDescent="0.25"/>
  <cols>
    <col min="1" max="1" width="5.6640625" bestFit="1" customWidth="1"/>
    <col min="2" max="2" width="21.6640625" bestFit="1" customWidth="1"/>
    <col min="3" max="3" width="31.109375" bestFit="1" customWidth="1"/>
    <col min="4" max="5" width="10" bestFit="1" customWidth="1"/>
    <col min="6" max="6" width="11.21875" bestFit="1" customWidth="1"/>
    <col min="7" max="7" width="7" bestFit="1" customWidth="1"/>
    <col min="8" max="8" width="10" bestFit="1" customWidth="1"/>
    <col min="9" max="9" width="10.33203125" bestFit="1" customWidth="1"/>
    <col min="10" max="10" width="5.77734375" bestFit="1" customWidth="1"/>
    <col min="11" max="11" width="54.6640625" bestFit="1" customWidth="1"/>
  </cols>
  <sheetData>
    <row r="1" spans="1:11" s="55" customFormat="1" x14ac:dyDescent="0.25">
      <c r="A1" s="136" t="s">
        <v>186</v>
      </c>
      <c r="B1" s="130" t="s">
        <v>187</v>
      </c>
      <c r="C1" s="130"/>
      <c r="D1" s="130"/>
      <c r="E1" s="130"/>
      <c r="F1" s="130"/>
      <c r="G1" s="130"/>
      <c r="H1" s="130"/>
      <c r="I1" s="130"/>
      <c r="J1" s="130"/>
      <c r="K1" s="130"/>
    </row>
    <row r="2" spans="1:11" s="55" customFormat="1" x14ac:dyDescent="0.25">
      <c r="A2" s="136" t="s">
        <v>215</v>
      </c>
      <c r="B2" s="130" t="s">
        <v>216</v>
      </c>
      <c r="C2" s="130" t="s">
        <v>217</v>
      </c>
      <c r="D2" s="130" t="s">
        <v>218</v>
      </c>
      <c r="E2" s="130" t="s">
        <v>219</v>
      </c>
      <c r="F2" s="130" t="s">
        <v>220</v>
      </c>
      <c r="G2" s="130" t="s">
        <v>221</v>
      </c>
      <c r="H2" s="130" t="s">
        <v>222</v>
      </c>
      <c r="I2" s="130" t="s">
        <v>223</v>
      </c>
      <c r="J2" s="130" t="s">
        <v>224</v>
      </c>
      <c r="K2" s="130" t="s">
        <v>66</v>
      </c>
    </row>
    <row r="3" spans="1:11" x14ac:dyDescent="0.25">
      <c r="A3" s="137">
        <v>1</v>
      </c>
      <c r="B3" s="132" t="s">
        <v>189</v>
      </c>
      <c r="C3" s="133" t="s">
        <v>188</v>
      </c>
      <c r="D3" s="131">
        <v>94000</v>
      </c>
      <c r="E3" s="131">
        <v>0</v>
      </c>
      <c r="F3" s="131">
        <v>94000</v>
      </c>
      <c r="G3" s="134">
        <v>4.8704999999999998</v>
      </c>
      <c r="H3" s="135">
        <v>940000</v>
      </c>
      <c r="I3" s="131">
        <v>0</v>
      </c>
      <c r="J3" s="133" t="s">
        <v>225</v>
      </c>
      <c r="K3" s="133" t="s">
        <v>226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7"/>
  <sheetViews>
    <sheetView workbookViewId="0">
      <selection activeCell="G27" sqref="G27"/>
    </sheetView>
  </sheetViews>
  <sheetFormatPr defaultRowHeight="13.2" x14ac:dyDescent="0.25"/>
  <cols>
    <col min="1" max="1" width="5.6640625" bestFit="1" customWidth="1"/>
    <col min="2" max="2" width="21.6640625" bestFit="1" customWidth="1"/>
    <col min="3" max="3" width="32.21875" bestFit="1" customWidth="1"/>
    <col min="4" max="5" width="10" bestFit="1" customWidth="1"/>
    <col min="6" max="6" width="11.21875" bestFit="1" customWidth="1"/>
    <col min="7" max="7" width="8" bestFit="1" customWidth="1"/>
    <col min="8" max="8" width="10" bestFit="1" customWidth="1"/>
    <col min="9" max="9" width="10.33203125" bestFit="1" customWidth="1"/>
    <col min="10" max="10" width="5.33203125" bestFit="1" customWidth="1"/>
    <col min="11" max="11" width="49.5546875" bestFit="1" customWidth="1"/>
  </cols>
  <sheetData>
    <row r="1" spans="1:11" ht="17.399999999999999" x14ac:dyDescent="0.25">
      <c r="A1" s="222" t="s">
        <v>227</v>
      </c>
      <c r="B1" s="223"/>
      <c r="C1" s="223"/>
      <c r="D1" s="223"/>
      <c r="E1" s="223"/>
      <c r="F1" s="223"/>
      <c r="G1" s="223"/>
      <c r="H1" s="223"/>
      <c r="I1" s="133"/>
      <c r="J1" s="133"/>
      <c r="K1" s="140"/>
    </row>
    <row r="2" spans="1:11" s="55" customFormat="1" x14ac:dyDescent="0.25">
      <c r="A2" s="136" t="s">
        <v>215</v>
      </c>
      <c r="B2" s="130" t="s">
        <v>216</v>
      </c>
      <c r="C2" s="130" t="s">
        <v>217</v>
      </c>
      <c r="D2" s="130" t="s">
        <v>218</v>
      </c>
      <c r="E2" s="130" t="s">
        <v>219</v>
      </c>
      <c r="F2" s="130" t="s">
        <v>220</v>
      </c>
      <c r="G2" s="130" t="s">
        <v>221</v>
      </c>
      <c r="H2" s="130" t="s">
        <v>222</v>
      </c>
      <c r="I2" s="130" t="s">
        <v>223</v>
      </c>
      <c r="J2" s="130" t="s">
        <v>224</v>
      </c>
      <c r="K2" s="141" t="s">
        <v>66</v>
      </c>
    </row>
    <row r="3" spans="1:11" x14ac:dyDescent="0.25">
      <c r="A3" s="137">
        <v>1</v>
      </c>
      <c r="B3" s="132" t="s">
        <v>176</v>
      </c>
      <c r="C3" s="133" t="s">
        <v>175</v>
      </c>
      <c r="D3" s="131">
        <v>112000</v>
      </c>
      <c r="E3" s="131">
        <v>0</v>
      </c>
      <c r="F3" s="131">
        <v>112000</v>
      </c>
      <c r="G3" s="134">
        <v>5.8030999999999997</v>
      </c>
      <c r="H3" s="131">
        <v>1120000</v>
      </c>
      <c r="I3" s="131">
        <v>0</v>
      </c>
      <c r="J3" s="133" t="s">
        <v>228</v>
      </c>
      <c r="K3" s="140" t="s">
        <v>229</v>
      </c>
    </row>
    <row r="4" spans="1:11" x14ac:dyDescent="0.25">
      <c r="A4" s="137">
        <v>2</v>
      </c>
      <c r="B4" s="132" t="s">
        <v>178</v>
      </c>
      <c r="C4" s="133" t="s">
        <v>177</v>
      </c>
      <c r="D4" s="131">
        <v>112000</v>
      </c>
      <c r="E4" s="131">
        <v>0</v>
      </c>
      <c r="F4" s="131">
        <v>112000</v>
      </c>
      <c r="G4" s="134">
        <v>5.8030999999999997</v>
      </c>
      <c r="H4" s="131">
        <v>1120000</v>
      </c>
      <c r="I4" s="131">
        <v>0</v>
      </c>
      <c r="J4" s="133" t="s">
        <v>228</v>
      </c>
      <c r="K4" s="140" t="s">
        <v>229</v>
      </c>
    </row>
    <row r="5" spans="1:11" x14ac:dyDescent="0.25">
      <c r="A5" s="137">
        <v>3</v>
      </c>
      <c r="B5" s="132" t="s">
        <v>180</v>
      </c>
      <c r="C5" s="133" t="s">
        <v>179</v>
      </c>
      <c r="D5" s="131">
        <v>62000</v>
      </c>
      <c r="E5" s="131">
        <v>0</v>
      </c>
      <c r="F5" s="131">
        <v>62000</v>
      </c>
      <c r="G5" s="134">
        <v>3.2124000000000001</v>
      </c>
      <c r="H5" s="131">
        <v>620000</v>
      </c>
      <c r="I5" s="131">
        <v>0</v>
      </c>
      <c r="J5" s="133" t="s">
        <v>228</v>
      </c>
      <c r="K5" s="140" t="s">
        <v>230</v>
      </c>
    </row>
    <row r="6" spans="1:11" x14ac:dyDescent="0.25">
      <c r="A6" s="137">
        <v>4</v>
      </c>
      <c r="B6" s="132" t="s">
        <v>182</v>
      </c>
      <c r="C6" s="133" t="s">
        <v>181</v>
      </c>
      <c r="D6" s="131">
        <v>32070</v>
      </c>
      <c r="E6" s="131">
        <v>0</v>
      </c>
      <c r="F6" s="131">
        <v>32070</v>
      </c>
      <c r="G6" s="134">
        <v>1.6617</v>
      </c>
      <c r="H6" s="131">
        <v>320700</v>
      </c>
      <c r="I6" s="131">
        <v>0</v>
      </c>
      <c r="J6" s="133" t="s">
        <v>228</v>
      </c>
      <c r="K6" s="140" t="s">
        <v>230</v>
      </c>
    </row>
    <row r="7" spans="1:11" x14ac:dyDescent="0.25">
      <c r="A7" s="138"/>
      <c r="B7" s="139" t="s">
        <v>38</v>
      </c>
      <c r="C7" s="139"/>
      <c r="D7" s="139"/>
      <c r="E7" s="139"/>
      <c r="F7" s="139">
        <v>318070</v>
      </c>
      <c r="G7" s="139">
        <v>16.4803</v>
      </c>
      <c r="H7" s="139">
        <v>3180700</v>
      </c>
      <c r="I7" s="139">
        <v>0</v>
      </c>
      <c r="J7" s="139"/>
      <c r="K7" s="142"/>
    </row>
  </sheetData>
  <mergeCells count="1">
    <mergeCell ref="A1:H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9"/>
  <sheetViews>
    <sheetView workbookViewId="0">
      <selection activeCell="G21" sqref="G21"/>
    </sheetView>
  </sheetViews>
  <sheetFormatPr defaultRowHeight="13.2" x14ac:dyDescent="0.25"/>
  <cols>
    <col min="2" max="2" width="27.44140625" customWidth="1"/>
    <col min="3" max="3" width="24.33203125" customWidth="1"/>
    <col min="4" max="4" width="11" customWidth="1"/>
    <col min="5" max="5" width="26.6640625" customWidth="1"/>
    <col min="6" max="6" width="24.33203125" customWidth="1"/>
    <col min="7" max="7" width="10.77734375" customWidth="1"/>
    <col min="8" max="8" width="24.109375" customWidth="1"/>
    <col min="11" max="11" width="20.77734375" customWidth="1"/>
    <col min="12" max="12" width="2.109375" customWidth="1"/>
    <col min="13" max="13" width="4.109375" customWidth="1"/>
  </cols>
  <sheetData>
    <row r="1" spans="1:11" ht="16.2" thickBot="1" x14ac:dyDescent="0.3">
      <c r="A1" s="224" t="s">
        <v>104</v>
      </c>
      <c r="B1" s="224"/>
      <c r="C1" s="224"/>
      <c r="D1" s="224"/>
      <c r="E1" s="224"/>
      <c r="F1" s="224"/>
      <c r="G1" s="224"/>
      <c r="H1" s="224"/>
      <c r="I1" s="224"/>
      <c r="J1" s="224"/>
      <c r="K1" s="224"/>
    </row>
    <row r="2" spans="1:11" ht="51" customHeight="1" thickTop="1" x14ac:dyDescent="0.25">
      <c r="A2" s="227" t="s">
        <v>105</v>
      </c>
      <c r="B2" s="229" t="s">
        <v>106</v>
      </c>
      <c r="C2" s="229"/>
      <c r="D2" s="229"/>
      <c r="E2" s="229" t="s">
        <v>107</v>
      </c>
      <c r="F2" s="229"/>
      <c r="G2" s="229"/>
      <c r="H2" s="230" t="s">
        <v>108</v>
      </c>
      <c r="I2" s="230"/>
      <c r="J2" s="230"/>
      <c r="K2" s="30" t="s">
        <v>109</v>
      </c>
    </row>
    <row r="3" spans="1:11" x14ac:dyDescent="0.25">
      <c r="A3" s="228"/>
      <c r="B3" s="231" t="s">
        <v>110</v>
      </c>
      <c r="C3" s="231"/>
      <c r="D3" s="231"/>
      <c r="E3" s="231" t="s">
        <v>111</v>
      </c>
      <c r="F3" s="231"/>
      <c r="G3" s="231"/>
      <c r="H3" s="231" t="s">
        <v>112</v>
      </c>
      <c r="I3" s="231"/>
      <c r="J3" s="231"/>
      <c r="K3" s="31" t="s">
        <v>113</v>
      </c>
    </row>
    <row r="4" spans="1:11" ht="26.4" x14ac:dyDescent="0.25">
      <c r="A4" s="228"/>
      <c r="B4" s="32" t="s">
        <v>114</v>
      </c>
      <c r="C4" s="33" t="s">
        <v>115</v>
      </c>
      <c r="D4" s="32" t="s">
        <v>116</v>
      </c>
      <c r="E4" s="32" t="s">
        <v>114</v>
      </c>
      <c r="F4" s="33" t="s">
        <v>115</v>
      </c>
      <c r="G4" s="32" t="s">
        <v>116</v>
      </c>
      <c r="H4" s="232" t="s">
        <v>117</v>
      </c>
      <c r="I4" s="232"/>
      <c r="J4" s="232"/>
      <c r="K4" s="34"/>
    </row>
    <row r="5" spans="1:11" x14ac:dyDescent="0.25">
      <c r="A5" s="35"/>
      <c r="B5" s="36"/>
      <c r="C5" s="36"/>
      <c r="D5" s="36"/>
      <c r="E5" s="36"/>
      <c r="F5" s="36"/>
      <c r="G5" s="36"/>
      <c r="H5" s="37" t="s">
        <v>118</v>
      </c>
      <c r="I5" s="36"/>
      <c r="J5" s="36" t="s">
        <v>119</v>
      </c>
      <c r="K5" s="34"/>
    </row>
    <row r="6" spans="1:11" x14ac:dyDescent="0.25">
      <c r="A6" s="35"/>
      <c r="B6" s="36"/>
      <c r="C6" s="36"/>
      <c r="D6" s="36"/>
      <c r="E6" s="36"/>
      <c r="F6" s="36"/>
      <c r="G6" s="36"/>
      <c r="H6" s="37" t="s">
        <v>120</v>
      </c>
      <c r="I6" s="36"/>
      <c r="J6" s="36" t="s">
        <v>119</v>
      </c>
      <c r="K6" s="34"/>
    </row>
    <row r="7" spans="1:11" ht="45" customHeight="1" x14ac:dyDescent="0.25">
      <c r="A7" s="35"/>
      <c r="B7" s="36"/>
      <c r="C7" s="36"/>
      <c r="D7" s="36"/>
      <c r="E7" s="36"/>
      <c r="F7" s="36"/>
      <c r="G7" s="36"/>
      <c r="H7" s="38" t="s">
        <v>121</v>
      </c>
      <c r="I7" s="36"/>
      <c r="J7" s="36" t="s">
        <v>119</v>
      </c>
      <c r="K7" s="34"/>
    </row>
    <row r="8" spans="1:11" x14ac:dyDescent="0.25">
      <c r="A8" s="35"/>
      <c r="B8" s="36"/>
      <c r="C8" s="36"/>
      <c r="D8" s="36"/>
      <c r="E8" s="36"/>
      <c r="F8" s="36"/>
      <c r="G8" s="36"/>
      <c r="H8" s="37" t="s">
        <v>122</v>
      </c>
      <c r="I8" s="36"/>
      <c r="J8" s="36"/>
      <c r="K8" s="34"/>
    </row>
    <row r="9" spans="1:11" ht="26.4" x14ac:dyDescent="0.25">
      <c r="A9" s="35"/>
      <c r="B9" s="36"/>
      <c r="C9" s="36"/>
      <c r="D9" s="36"/>
      <c r="E9" s="36"/>
      <c r="F9" s="36"/>
      <c r="G9" s="36"/>
      <c r="H9" s="38" t="s">
        <v>123</v>
      </c>
      <c r="I9" s="36"/>
      <c r="J9" s="36"/>
      <c r="K9" s="34"/>
    </row>
    <row r="10" spans="1:11" x14ac:dyDescent="0.25">
      <c r="A10" s="35"/>
      <c r="B10" s="36"/>
      <c r="C10" s="36"/>
      <c r="D10" s="36"/>
      <c r="E10" s="36"/>
      <c r="F10" s="36"/>
      <c r="G10" s="36"/>
      <c r="H10" s="36"/>
      <c r="I10" s="36"/>
      <c r="J10" s="36"/>
      <c r="K10" s="34"/>
    </row>
    <row r="11" spans="1:11" x14ac:dyDescent="0.25">
      <c r="A11" s="35"/>
      <c r="B11" s="36"/>
      <c r="C11" s="36"/>
      <c r="D11" s="36"/>
      <c r="E11" s="36"/>
      <c r="F11" s="36"/>
      <c r="G11" s="36"/>
      <c r="H11" s="36"/>
      <c r="I11" s="36"/>
      <c r="J11" s="36"/>
      <c r="K11" s="34"/>
    </row>
    <row r="12" spans="1:11" x14ac:dyDescent="0.25">
      <c r="A12" s="35"/>
      <c r="B12" s="36"/>
      <c r="C12" s="36"/>
      <c r="D12" s="36"/>
      <c r="E12" s="36"/>
      <c r="F12" s="36"/>
      <c r="G12" s="36"/>
      <c r="H12" s="36"/>
      <c r="I12" s="36"/>
      <c r="J12" s="36"/>
      <c r="K12" s="34"/>
    </row>
    <row r="13" spans="1:11" x14ac:dyDescent="0.25">
      <c r="A13" s="35"/>
      <c r="B13" s="36"/>
      <c r="C13" s="36"/>
      <c r="D13" s="36"/>
      <c r="E13" s="36"/>
      <c r="F13" s="36"/>
      <c r="G13" s="36"/>
      <c r="H13" s="36"/>
      <c r="I13" s="36"/>
      <c r="J13" s="36"/>
      <c r="K13" s="34"/>
    </row>
    <row r="14" spans="1:11" x14ac:dyDescent="0.25">
      <c r="A14" s="35"/>
      <c r="B14" s="36"/>
      <c r="C14" s="36"/>
      <c r="D14" s="36"/>
      <c r="E14" s="36"/>
      <c r="F14" s="36"/>
      <c r="G14" s="36"/>
      <c r="H14" s="36"/>
      <c r="I14" s="36"/>
      <c r="J14" s="36"/>
      <c r="K14" s="34"/>
    </row>
    <row r="15" spans="1:11" x14ac:dyDescent="0.25">
      <c r="A15" s="35"/>
      <c r="B15" s="36"/>
      <c r="C15" s="36"/>
      <c r="D15" s="36"/>
      <c r="E15" s="36"/>
      <c r="F15" s="36"/>
      <c r="G15" s="36"/>
      <c r="H15" s="36"/>
      <c r="I15" s="36"/>
      <c r="J15" s="36"/>
      <c r="K15" s="34"/>
    </row>
    <row r="16" spans="1:11" ht="13.8" thickBot="1" x14ac:dyDescent="0.3">
      <c r="A16" s="39"/>
      <c r="B16" s="40"/>
      <c r="C16" s="40"/>
      <c r="D16" s="40"/>
      <c r="E16" s="40"/>
      <c r="F16" s="40"/>
      <c r="G16" s="40"/>
      <c r="H16" s="40"/>
      <c r="I16" s="40"/>
      <c r="J16" s="40"/>
      <c r="K16" s="41"/>
    </row>
    <row r="17" spans="1:11" ht="30.75" customHeight="1" thickTop="1" x14ac:dyDescent="0.25">
      <c r="A17" s="225" t="s">
        <v>124</v>
      </c>
      <c r="B17" s="225"/>
      <c r="C17" s="225"/>
      <c r="D17" s="225"/>
      <c r="E17" s="225"/>
      <c r="F17" s="225"/>
      <c r="G17" s="225"/>
      <c r="H17" s="225"/>
      <c r="I17" s="225"/>
      <c r="J17" s="225"/>
      <c r="K17" s="225"/>
    </row>
    <row r="18" spans="1:11" ht="13.8" x14ac:dyDescent="0.25">
      <c r="A18" s="226" t="s">
        <v>125</v>
      </c>
      <c r="B18" s="226"/>
      <c r="C18" s="226"/>
      <c r="D18" s="226"/>
      <c r="E18" s="226"/>
      <c r="F18" s="226"/>
      <c r="G18" s="226"/>
      <c r="H18" s="226"/>
      <c r="I18" s="226"/>
      <c r="J18" s="226"/>
      <c r="K18" s="226"/>
    </row>
    <row r="19" spans="1:11" x14ac:dyDescent="0.25">
      <c r="G19" t="s">
        <v>127</v>
      </c>
    </row>
  </sheetData>
  <mergeCells count="11">
    <mergeCell ref="A17:K17"/>
    <mergeCell ref="A18:K18"/>
    <mergeCell ref="A1:K1"/>
    <mergeCell ref="A2:A4"/>
    <mergeCell ref="B2:D2"/>
    <mergeCell ref="E2:G2"/>
    <mergeCell ref="H2:J2"/>
    <mergeCell ref="B3:D3"/>
    <mergeCell ref="E3:G3"/>
    <mergeCell ref="H3:J3"/>
    <mergeCell ref="H4:J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vt:lpstr>
      <vt:lpstr>Table I</vt:lpstr>
      <vt:lpstr>Table II</vt:lpstr>
      <vt:lpstr>Table III</vt:lpstr>
      <vt:lpstr>Table IV</vt:lpstr>
      <vt:lpstr>Bodies_Corporate</vt:lpstr>
      <vt:lpstr>Public</vt:lpstr>
      <vt:lpstr>Table 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circulars may be defined in two parts, one to convey background, rationale, objective of a decision and the other to commu</dc:title>
  <dc:creator>1171</dc:creator>
  <cp:lastModifiedBy>Dilip Swarnkar</cp:lastModifiedBy>
  <dcterms:created xsi:type="dcterms:W3CDTF">2016-01-05T09:38:22Z</dcterms:created>
  <dcterms:modified xsi:type="dcterms:W3CDTF">2022-04-20T02:28:30Z</dcterms:modified>
</cp:coreProperties>
</file>