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E:\Dilip Work\ROC Work\SME Listed Companies\Quality RO\LODR Compliance\Reg 31 Shareholding Pattern\30.09.2022\"/>
    </mc:Choice>
  </mc:AlternateContent>
  <xr:revisionPtr revIDLastSave="0" documentId="13_ncr:1_{FB4F9D11-632A-4F98-877E-E701B27D7E66}" xr6:coauthVersionLast="47" xr6:coauthVersionMax="47" xr10:uidLastSave="{00000000-0000-0000-0000-000000000000}"/>
  <bookViews>
    <workbookView xWindow="-108" yWindow="-108" windowWidth="23256" windowHeight="12576" tabRatio="858" xr2:uid="{00000000-000D-0000-FFFF-FFFF00000000}"/>
  </bookViews>
  <sheets>
    <sheet name="SUMMARY" sheetId="1" r:id="rId1"/>
    <sheet name="Table I" sheetId="5" r:id="rId2"/>
    <sheet name="Table II" sheetId="7" r:id="rId3"/>
    <sheet name="Table III" sheetId="10" r:id="rId4"/>
    <sheet name="Table IV" sheetId="13" r:id="rId5"/>
    <sheet name="Table V" sheetId="24" r:id="rId6"/>
    <sheet name="Table VI" sheetId="26" r:id="rId7"/>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5" i="5" l="1"/>
  <c r="C14" i="5"/>
  <c r="C13" i="5"/>
  <c r="F13" i="5"/>
  <c r="B15" i="5"/>
  <c r="E14" i="5"/>
  <c r="E15" i="5"/>
  <c r="E16" i="5"/>
  <c r="E13" i="5"/>
  <c r="D16" i="5"/>
  <c r="L7" i="13"/>
  <c r="H7" i="13"/>
  <c r="L6" i="13"/>
  <c r="H6" i="13"/>
  <c r="T8" i="13"/>
  <c r="R8" i="13"/>
  <c r="P8" i="13"/>
  <c r="N8" i="13"/>
  <c r="K8" i="13"/>
  <c r="J8" i="13"/>
  <c r="H8" i="13"/>
  <c r="G8" i="13"/>
  <c r="F8" i="13"/>
  <c r="E8" i="13"/>
  <c r="M59" i="10"/>
  <c r="M58" i="10"/>
  <c r="I58" i="10"/>
  <c r="M57" i="10"/>
  <c r="I57" i="10"/>
  <c r="M56" i="10"/>
  <c r="I56" i="10"/>
  <c r="M55" i="10"/>
  <c r="I55" i="10"/>
  <c r="M54" i="10"/>
  <c r="I54" i="10"/>
  <c r="R54" i="10"/>
  <c r="M53" i="10"/>
  <c r="I53" i="10"/>
  <c r="T53" i="10"/>
  <c r="M52" i="10"/>
  <c r="I52" i="10"/>
  <c r="M51" i="10"/>
  <c r="I51" i="10"/>
  <c r="M49" i="10"/>
  <c r="I49" i="10"/>
  <c r="R49" i="10"/>
  <c r="M48" i="10"/>
  <c r="I48" i="10"/>
  <c r="T48" i="10"/>
  <c r="M47" i="10"/>
  <c r="I47" i="10"/>
  <c r="M46" i="10"/>
  <c r="I46" i="10"/>
  <c r="M45" i="10"/>
  <c r="I45" i="10"/>
  <c r="M44" i="10"/>
  <c r="I44" i="10"/>
  <c r="M43" i="10"/>
  <c r="I43" i="10"/>
  <c r="M42" i="10"/>
  <c r="I42" i="10"/>
  <c r="M41" i="10"/>
  <c r="I41" i="10"/>
  <c r="M40" i="10"/>
  <c r="I40" i="10"/>
  <c r="M39" i="10"/>
  <c r="I39" i="10"/>
  <c r="M38" i="10"/>
  <c r="I38" i="10"/>
  <c r="M37" i="10"/>
  <c r="I37" i="10"/>
  <c r="R37" i="10"/>
  <c r="M36" i="10"/>
  <c r="I36" i="10"/>
  <c r="T36" i="10"/>
  <c r="M35" i="10"/>
  <c r="I35" i="10"/>
  <c r="M34" i="10"/>
  <c r="I34" i="10"/>
  <c r="M33" i="10"/>
  <c r="I33" i="10"/>
  <c r="T33" i="10"/>
  <c r="I32" i="10"/>
  <c r="M31" i="10"/>
  <c r="I31" i="10"/>
  <c r="M30" i="10"/>
  <c r="I30" i="10"/>
  <c r="R30" i="10"/>
  <c r="M29" i="10"/>
  <c r="I29" i="10"/>
  <c r="T29" i="10"/>
  <c r="M28" i="10"/>
  <c r="I28" i="10"/>
  <c r="M27" i="10"/>
  <c r="M26" i="10"/>
  <c r="I26" i="10"/>
  <c r="R26" i="10"/>
  <c r="M25" i="10"/>
  <c r="I25" i="10"/>
  <c r="T25" i="10"/>
  <c r="M24" i="10"/>
  <c r="I24" i="10"/>
  <c r="M23" i="10"/>
  <c r="I23" i="10"/>
  <c r="M22" i="10"/>
  <c r="I22" i="10"/>
  <c r="M21" i="10"/>
  <c r="I21" i="10"/>
  <c r="M20" i="10"/>
  <c r="I20" i="10"/>
  <c r="M19" i="10"/>
  <c r="I19" i="10"/>
  <c r="M18" i="10"/>
  <c r="I18" i="10"/>
  <c r="T18" i="10"/>
  <c r="M17" i="10"/>
  <c r="I17" i="10"/>
  <c r="T17" i="10"/>
  <c r="M16" i="10"/>
  <c r="I16" i="10"/>
  <c r="M15" i="10"/>
  <c r="I15" i="10"/>
  <c r="R15" i="10"/>
  <c r="M14" i="10"/>
  <c r="I14" i="10"/>
  <c r="R14" i="10"/>
  <c r="M13" i="10"/>
  <c r="I13" i="10"/>
  <c r="M12" i="10"/>
  <c r="I12" i="10"/>
  <c r="M11" i="10"/>
  <c r="I11" i="10"/>
  <c r="M10" i="10"/>
  <c r="I10" i="10"/>
  <c r="T10" i="10"/>
  <c r="M9" i="10"/>
  <c r="I9" i="10"/>
  <c r="T9" i="10"/>
  <c r="M8" i="10"/>
  <c r="I8" i="10"/>
  <c r="M7" i="10"/>
  <c r="I7" i="10"/>
  <c r="R7" i="10"/>
  <c r="T7" i="10"/>
  <c r="Q60" i="10"/>
  <c r="H60" i="10"/>
  <c r="G60" i="10"/>
  <c r="X59" i="10"/>
  <c r="W59" i="10"/>
  <c r="V59" i="10"/>
  <c r="U59" i="10"/>
  <c r="S59" i="10"/>
  <c r="Q59" i="10"/>
  <c r="O59" i="10"/>
  <c r="L59" i="10"/>
  <c r="K59" i="10"/>
  <c r="H59" i="10"/>
  <c r="I59" i="10" s="1"/>
  <c r="G59" i="10"/>
  <c r="F59" i="10"/>
  <c r="E59" i="10"/>
  <c r="X32" i="10"/>
  <c r="W32" i="10"/>
  <c r="V32" i="10"/>
  <c r="U32" i="10"/>
  <c r="S32" i="10"/>
  <c r="Q32" i="10"/>
  <c r="O32" i="10"/>
  <c r="L32" i="10"/>
  <c r="K32" i="10"/>
  <c r="H32" i="10"/>
  <c r="G32" i="10"/>
  <c r="F32" i="10"/>
  <c r="E32" i="10"/>
  <c r="E60" i="10" s="1"/>
  <c r="X27" i="10"/>
  <c r="W27" i="10"/>
  <c r="V27" i="10"/>
  <c r="U27" i="10"/>
  <c r="U60" i="10" s="1"/>
  <c r="S27" i="10"/>
  <c r="Q27" i="10"/>
  <c r="O27" i="10"/>
  <c r="L27" i="10"/>
  <c r="L60" i="10" s="1"/>
  <c r="K27" i="10"/>
  <c r="H27" i="10"/>
  <c r="G27" i="10"/>
  <c r="F27" i="10"/>
  <c r="E27" i="10"/>
  <c r="X18" i="10"/>
  <c r="W18" i="10"/>
  <c r="V18" i="10"/>
  <c r="U18" i="10"/>
  <c r="S18" i="10"/>
  <c r="Q18" i="10"/>
  <c r="O18" i="10"/>
  <c r="O60" i="10" s="1"/>
  <c r="L18" i="10"/>
  <c r="K18" i="10"/>
  <c r="H18" i="10"/>
  <c r="G18" i="10"/>
  <c r="F18" i="10"/>
  <c r="E18" i="10"/>
  <c r="N20" i="7"/>
  <c r="J20" i="7"/>
  <c r="N19" i="7"/>
  <c r="J19" i="7"/>
  <c r="N18" i="7"/>
  <c r="J18" i="7"/>
  <c r="N17" i="7"/>
  <c r="J17" i="7"/>
  <c r="N16" i="7"/>
  <c r="J16" i="7"/>
  <c r="N15" i="7"/>
  <c r="J15" i="7"/>
  <c r="N13" i="7"/>
  <c r="J13" i="7"/>
  <c r="N12" i="7"/>
  <c r="J12" i="7"/>
  <c r="N11" i="7"/>
  <c r="J11" i="7"/>
  <c r="N10" i="7"/>
  <c r="J10" i="7"/>
  <c r="N9" i="7"/>
  <c r="J9" i="7"/>
  <c r="N8" i="7"/>
  <c r="J8" i="7"/>
  <c r="V21" i="7"/>
  <c r="T21" i="7"/>
  <c r="R21" i="7"/>
  <c r="P21" i="7"/>
  <c r="M21" i="7"/>
  <c r="L21" i="7"/>
  <c r="N21" i="7" s="1"/>
  <c r="I21" i="7"/>
  <c r="H21" i="7"/>
  <c r="G21" i="7"/>
  <c r="J21" i="7" s="1"/>
  <c r="V14" i="7"/>
  <c r="V22" i="7" s="1"/>
  <c r="T14" i="7"/>
  <c r="H14" i="7"/>
  <c r="J14" i="7" s="1"/>
  <c r="G14" i="7"/>
  <c r="G22" i="7" s="1"/>
  <c r="V7" i="7"/>
  <c r="T7" i="7"/>
  <c r="R7" i="7"/>
  <c r="P7" i="7"/>
  <c r="P14" i="7" s="1"/>
  <c r="M7" i="7"/>
  <c r="M14" i="7" s="1"/>
  <c r="M22" i="7" s="1"/>
  <c r="L7" i="7"/>
  <c r="N7" i="7" s="1"/>
  <c r="I7" i="7"/>
  <c r="I14" i="7" s="1"/>
  <c r="I22" i="7" s="1"/>
  <c r="H7" i="7"/>
  <c r="G7" i="7"/>
  <c r="J7" i="7" s="1"/>
  <c r="G10" i="5"/>
  <c r="G9" i="5"/>
  <c r="G8" i="5"/>
  <c r="G7" i="5"/>
  <c r="G6" i="5"/>
  <c r="U10" i="7" s="1"/>
  <c r="S11" i="5"/>
  <c r="R11" i="5"/>
  <c r="Q11" i="5"/>
  <c r="O11" i="5"/>
  <c r="M11" i="5"/>
  <c r="J11" i="5"/>
  <c r="I11" i="5"/>
  <c r="F11" i="5"/>
  <c r="E11" i="5"/>
  <c r="D11" i="5"/>
  <c r="C11" i="5"/>
  <c r="K10" i="5"/>
  <c r="K9" i="5"/>
  <c r="P7" i="5"/>
  <c r="K7" i="5"/>
  <c r="K6" i="5"/>
  <c r="O7" i="7" l="1"/>
  <c r="K7" i="7"/>
  <c r="Q11" i="7"/>
  <c r="P47" i="10"/>
  <c r="P28" i="10"/>
  <c r="P13" i="10"/>
  <c r="P48" i="10"/>
  <c r="P29" i="10"/>
  <c r="P10" i="10"/>
  <c r="P31" i="10"/>
  <c r="P20" i="10"/>
  <c r="P38" i="10"/>
  <c r="Q14" i="7"/>
  <c r="P22" i="7"/>
  <c r="O18" i="7"/>
  <c r="J22" i="7"/>
  <c r="S7" i="7"/>
  <c r="R14" i="7"/>
  <c r="N23" i="10"/>
  <c r="N46" i="10"/>
  <c r="L8" i="13"/>
  <c r="T22" i="7"/>
  <c r="U14" i="7"/>
  <c r="U22" i="7" s="1"/>
  <c r="K11" i="5"/>
  <c r="L6" i="5" s="1"/>
  <c r="R59" i="10"/>
  <c r="T58" i="10"/>
  <c r="R55" i="10"/>
  <c r="T54" i="10"/>
  <c r="R51" i="10"/>
  <c r="T49" i="10"/>
  <c r="R46" i="10"/>
  <c r="T45" i="10"/>
  <c r="R42" i="10"/>
  <c r="T41" i="10"/>
  <c r="R38" i="10"/>
  <c r="T37" i="10"/>
  <c r="R34" i="10"/>
  <c r="R31" i="10"/>
  <c r="T30" i="10"/>
  <c r="R27" i="10"/>
  <c r="T26" i="10"/>
  <c r="T23" i="10"/>
  <c r="R20" i="10"/>
  <c r="T19" i="10"/>
  <c r="R16" i="10"/>
  <c r="T15" i="10"/>
  <c r="R12" i="10"/>
  <c r="T11" i="10"/>
  <c r="R8" i="10"/>
  <c r="R56" i="10"/>
  <c r="T55" i="10"/>
  <c r="R52" i="10"/>
  <c r="T51" i="10"/>
  <c r="R47" i="10"/>
  <c r="T46" i="10"/>
  <c r="R43" i="10"/>
  <c r="T42" i="10"/>
  <c r="R39" i="10"/>
  <c r="T38" i="10"/>
  <c r="R35" i="10"/>
  <c r="T34" i="10"/>
  <c r="R32" i="10"/>
  <c r="T31" i="10"/>
  <c r="R28" i="10"/>
  <c r="T27" i="10"/>
  <c r="T60" i="10" s="1"/>
  <c r="R24" i="10"/>
  <c r="R21" i="10"/>
  <c r="T20" i="10"/>
  <c r="R17" i="10"/>
  <c r="T16" i="10"/>
  <c r="R13" i="10"/>
  <c r="T12" i="10"/>
  <c r="R9" i="10"/>
  <c r="T8" i="10"/>
  <c r="R57" i="10"/>
  <c r="T56" i="10"/>
  <c r="R53" i="10"/>
  <c r="T52" i="10"/>
  <c r="R48" i="10"/>
  <c r="T47" i="10"/>
  <c r="R44" i="10"/>
  <c r="T43" i="10"/>
  <c r="R40" i="10"/>
  <c r="T39" i="10"/>
  <c r="R36" i="10"/>
  <c r="T35" i="10"/>
  <c r="R33" i="10"/>
  <c r="R29" i="10"/>
  <c r="T28" i="10"/>
  <c r="R25" i="10"/>
  <c r="T24" i="10"/>
  <c r="R22" i="10"/>
  <c r="U9" i="7"/>
  <c r="T59" i="10"/>
  <c r="J7" i="10"/>
  <c r="R10" i="10"/>
  <c r="R11" i="10"/>
  <c r="T13" i="10"/>
  <c r="R18" i="10"/>
  <c r="R60" i="10" s="1"/>
  <c r="R19" i="10"/>
  <c r="T21" i="10"/>
  <c r="T22" i="10"/>
  <c r="R23" i="10"/>
  <c r="J37" i="10"/>
  <c r="P37" i="10"/>
  <c r="N38" i="10"/>
  <c r="T40" i="10"/>
  <c r="R41" i="10"/>
  <c r="J54" i="10"/>
  <c r="N55" i="10"/>
  <c r="T57" i="10"/>
  <c r="R58" i="10"/>
  <c r="N59" i="10"/>
  <c r="H22" i="7"/>
  <c r="O9" i="7"/>
  <c r="O13" i="7"/>
  <c r="S10" i="7"/>
  <c r="U8" i="7"/>
  <c r="U7" i="7"/>
  <c r="L14" i="7"/>
  <c r="S8" i="7"/>
  <c r="S9" i="7"/>
  <c r="K16" i="7"/>
  <c r="N18" i="10"/>
  <c r="P26" i="10"/>
  <c r="J30" i="10"/>
  <c r="P30" i="10"/>
  <c r="N31" i="10"/>
  <c r="J33" i="10"/>
  <c r="P33" i="10"/>
  <c r="N34" i="10"/>
  <c r="P49" i="10"/>
  <c r="N51" i="10"/>
  <c r="P6" i="5"/>
  <c r="G11" i="5"/>
  <c r="J18" i="10" s="1"/>
  <c r="O8" i="7"/>
  <c r="K11" i="7"/>
  <c r="P18" i="10"/>
  <c r="I27" i="10"/>
  <c r="F60" i="10"/>
  <c r="M32" i="10"/>
  <c r="N32" i="10" s="1"/>
  <c r="K60" i="10"/>
  <c r="S60" i="10"/>
  <c r="T32" i="10"/>
  <c r="J59" i="10"/>
  <c r="P11" i="10"/>
  <c r="T14" i="10"/>
  <c r="P19" i="10"/>
  <c r="P32" i="10"/>
  <c r="J41" i="10"/>
  <c r="P41" i="10"/>
  <c r="N42" i="10"/>
  <c r="T44" i="10"/>
  <c r="R45" i="10"/>
  <c r="J58" i="10"/>
  <c r="P58" i="10"/>
  <c r="M7" i="13"/>
  <c r="J23" i="10"/>
  <c r="N7" i="5"/>
  <c r="H7" i="5"/>
  <c r="H6" i="5"/>
  <c r="H10" i="5"/>
  <c r="N6" i="5"/>
  <c r="P45" i="10" l="1"/>
  <c r="J19" i="10"/>
  <c r="Q21" i="7"/>
  <c r="Q22" i="7" s="1"/>
  <c r="N12" i="10"/>
  <c r="P55" i="10"/>
  <c r="P46" i="10"/>
  <c r="P34" i="10"/>
  <c r="P14" i="10"/>
  <c r="P36" i="10"/>
  <c r="P53" i="10"/>
  <c r="P17" i="10"/>
  <c r="P35" i="10"/>
  <c r="P52" i="10"/>
  <c r="L7" i="5"/>
  <c r="L11" i="5" s="1"/>
  <c r="L10" i="5"/>
  <c r="J27" i="10"/>
  <c r="J60" i="10" s="1"/>
  <c r="P27" i="10"/>
  <c r="I60" i="10"/>
  <c r="N10" i="5"/>
  <c r="I7" i="13"/>
  <c r="O7" i="13"/>
  <c r="K18" i="7"/>
  <c r="K12" i="7"/>
  <c r="K10" i="7"/>
  <c r="Q6" i="13"/>
  <c r="Q8" i="13" s="1"/>
  <c r="J55" i="10"/>
  <c r="J51" i="10"/>
  <c r="J46" i="10"/>
  <c r="J42" i="10"/>
  <c r="J38" i="10"/>
  <c r="J34" i="10"/>
  <c r="J31" i="10"/>
  <c r="J20" i="10"/>
  <c r="J16" i="10"/>
  <c r="J12" i="10"/>
  <c r="J8" i="10"/>
  <c r="K17" i="7"/>
  <c r="Q7" i="13"/>
  <c r="I6" i="13"/>
  <c r="I8" i="13" s="1"/>
  <c r="S6" i="13"/>
  <c r="J56" i="10"/>
  <c r="J52" i="10"/>
  <c r="J47" i="10"/>
  <c r="J43" i="10"/>
  <c r="J39" i="10"/>
  <c r="J35" i="10"/>
  <c r="J32" i="10"/>
  <c r="J28" i="10"/>
  <c r="J24" i="10"/>
  <c r="J21" i="10"/>
  <c r="O6" i="13"/>
  <c r="O8" i="13" s="1"/>
  <c r="J57" i="10"/>
  <c r="J40" i="10"/>
  <c r="J22" i="10"/>
  <c r="J10" i="10"/>
  <c r="K20" i="7"/>
  <c r="K13" i="7"/>
  <c r="K9" i="7"/>
  <c r="J48" i="10"/>
  <c r="J29" i="10"/>
  <c r="J25" i="10"/>
  <c r="J14" i="10"/>
  <c r="K19" i="7"/>
  <c r="S7" i="13"/>
  <c r="J53" i="10"/>
  <c r="J36" i="10"/>
  <c r="J17" i="10"/>
  <c r="J9" i="10"/>
  <c r="K15" i="7"/>
  <c r="J44" i="10"/>
  <c r="J13" i="10"/>
  <c r="J49" i="10"/>
  <c r="J26" i="10"/>
  <c r="P54" i="10"/>
  <c r="J15" i="10"/>
  <c r="P7" i="10"/>
  <c r="Q9" i="7"/>
  <c r="J45" i="10"/>
  <c r="J11" i="10"/>
  <c r="K14" i="7"/>
  <c r="K21" i="7"/>
  <c r="P8" i="10"/>
  <c r="P59" i="10"/>
  <c r="P15" i="10"/>
  <c r="P51" i="10"/>
  <c r="P22" i="10"/>
  <c r="P40" i="10"/>
  <c r="P57" i="10"/>
  <c r="P21" i="10"/>
  <c r="P39" i="10"/>
  <c r="P56" i="10"/>
  <c r="N20" i="10"/>
  <c r="O12" i="7"/>
  <c r="N11" i="5"/>
  <c r="M60" i="10"/>
  <c r="L22" i="7"/>
  <c r="N14" i="7"/>
  <c r="N57" i="10"/>
  <c r="N53" i="10"/>
  <c r="N48" i="10"/>
  <c r="N44" i="10"/>
  <c r="N40" i="10"/>
  <c r="N36" i="10"/>
  <c r="N33" i="10"/>
  <c r="N29" i="10"/>
  <c r="N25" i="10"/>
  <c r="N22" i="10"/>
  <c r="N14" i="10"/>
  <c r="N10" i="10"/>
  <c r="N7" i="10"/>
  <c r="O20" i="7"/>
  <c r="O16" i="7"/>
  <c r="N58" i="10"/>
  <c r="N54" i="10"/>
  <c r="N49" i="10"/>
  <c r="N45" i="10"/>
  <c r="N41" i="10"/>
  <c r="N37" i="10"/>
  <c r="N30" i="10"/>
  <c r="N26" i="10"/>
  <c r="N19" i="10"/>
  <c r="N15" i="10"/>
  <c r="N11" i="10"/>
  <c r="O19" i="7"/>
  <c r="O15" i="7"/>
  <c r="N56" i="10"/>
  <c r="N39" i="10"/>
  <c r="N21" i="10"/>
  <c r="N13" i="10"/>
  <c r="O21" i="7"/>
  <c r="N47" i="10"/>
  <c r="N28" i="10"/>
  <c r="N24" i="10"/>
  <c r="N17" i="10"/>
  <c r="N16" i="10"/>
  <c r="N9" i="10"/>
  <c r="N8" i="10"/>
  <c r="O11" i="7"/>
  <c r="L9" i="5"/>
  <c r="N52" i="10"/>
  <c r="N35" i="10"/>
  <c r="O17" i="7"/>
  <c r="N43" i="10"/>
  <c r="M6" i="13"/>
  <c r="M8" i="13" s="1"/>
  <c r="N27" i="10"/>
  <c r="N60" i="10" s="1"/>
  <c r="S14" i="7"/>
  <c r="S22" i="7" s="1"/>
  <c r="R22" i="7"/>
  <c r="Q19" i="7"/>
  <c r="Q15" i="7"/>
  <c r="Q13" i="7"/>
  <c r="Q18" i="7"/>
  <c r="Q12" i="7"/>
  <c r="Q10" i="7"/>
  <c r="Q17" i="7"/>
  <c r="Q20" i="7"/>
  <c r="Q8" i="7"/>
  <c r="P16" i="10"/>
  <c r="P12" i="10"/>
  <c r="P42" i="10"/>
  <c r="P23" i="10"/>
  <c r="P25" i="10"/>
  <c r="P44" i="10"/>
  <c r="P9" i="10"/>
  <c r="P24" i="10"/>
  <c r="P43" i="10"/>
  <c r="Q16" i="7"/>
  <c r="Q7" i="7"/>
  <c r="O10" i="7"/>
  <c r="K8" i="7"/>
  <c r="H11" i="5"/>
  <c r="O14" i="7" l="1"/>
  <c r="O22" i="7" s="1"/>
  <c r="N22" i="7"/>
  <c r="P60" i="10"/>
  <c r="K22" i="7"/>
  <c r="S8" i="13"/>
</calcChain>
</file>

<file path=xl/sharedStrings.xml><?xml version="1.0" encoding="utf-8"?>
<sst xmlns="http://schemas.openxmlformats.org/spreadsheetml/2006/main" count="381" uniqueCount="251">
  <si>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</si>
  <si>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</si>
  <si>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</si>
  <si>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</si>
  <si>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</si>
  <si>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</si>
  <si>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</si>
  <si>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</si>
  <si>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</si>
  <si>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</si>
  <si>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</si>
  <si>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</si>
  <si>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</si>
  <si>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</si>
  <si>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</si>
  <si>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</si>
  <si>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</si>
  <si>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</si>
  <si>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</si>
  <si>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</si>
  <si>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</si>
  <si>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</si>
  <si>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</si>
  <si>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</si>
  <si>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</si>
  <si>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</si>
  <si>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</si>
  <si>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</si>
  <si>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</si>
  <si>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</si>
  <si>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</si>
  <si>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</si>
  <si>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</si>
  <si>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</si>
  <si>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</si>
  <si>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</si>
  <si>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</si>
  <si>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</si>
  <si>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</si>
  <si>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</si>
  <si>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</si>
  <si>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</si>
  <si>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</si>
  <si>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</si>
  <si>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</si>
  <si>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</si>
  <si>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</si>
  <si>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</si>
  <si>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</si>
  <si>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</si>
  <si>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</si>
  <si>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</si>
  <si>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</si>
  <si>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</si>
  <si>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</si>
  <si>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</si>
  <si>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</si>
  <si>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</si>
  <si>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</si>
  <si>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</si>
  <si>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</si>
  <si>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</si>
  <si>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</si>
  <si>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</si>
  <si>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</si>
  <si>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</si>
  <si>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</si>
  <si>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</si>
  <si>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</si>
  <si>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</si>
  <si>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</si>
  <si>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</si>
  <si>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</si>
  <si>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</si>
  <si>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</si>
  <si>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</si>
  <si>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</si>
  <si>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</si>
  <si>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</si>
  <si>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</si>
  <si>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</si>
  <si>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</si>
  <si>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</si>
  <si>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</si>
  <si>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</si>
  <si>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</si>
  <si>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</si>
  <si>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</si>
  <si>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</si>
  <si>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</si>
  <si>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</si>
  <si>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</si>
  <si>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</si>
  <si>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</si>
  <si>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</si>
  <si>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</si>
  <si>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</si>
  <si>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</si>
  <si>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</si>
  <si>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</si>
  <si>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</si>
  <si>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</si>
  <si>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</si>
  <si>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</si>
  <si>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</si>
  <si>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</si>
  <si>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</si>
  <si>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</si>
  <si>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</si>
  <si>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</si>
  <si>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</si>
  <si>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</si>
  <si>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</si>
  <si>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</si>
  <si>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</si>
  <si>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</si>
  <si>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</si>
  <si>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</si>
  <si>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</si>
  <si>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</si>
  <si>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</si>
  <si>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</si>
  <si>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</si>
  <si>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</si>
  <si>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</si>
  <si>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</si>
  <si>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</si>
  <si>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</si>
  <si>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Sub-categorization of shares 
(XV)</t>
  </si>
  <si>
    <t>Shareholding (No. of shares) under</t>
  </si>
  <si>
    <t>Sub_x0002_category (i)</t>
  </si>
  <si>
    <t>Sub_x0002_category 
(ii)</t>
  </si>
  <si>
    <t>ub_x0002_category 
(iii)</t>
  </si>
  <si>
    <t>Annexure B</t>
  </si>
  <si>
    <t>Table VI - Statement showing foreign ownership limits</t>
  </si>
  <si>
    <t>Board approved limits</t>
  </si>
  <si>
    <t>As on shareholding date</t>
  </si>
  <si>
    <t>As on the end of previous 1st quarter</t>
  </si>
  <si>
    <t>As on the end of previous 2nd quarter</t>
  </si>
  <si>
    <t>As on the end of previous 3rd quarter</t>
  </si>
  <si>
    <t>As on the end of previous 4th quarter</t>
  </si>
  <si>
    <t xml:space="preserve"> Limits utilized</t>
  </si>
  <si>
    <t xml:space="preserve">QUALITY RO INDUSTRIES LIMITED                               </t>
  </si>
  <si>
    <t>30/09/2022</t>
  </si>
  <si>
    <t>Yes</t>
  </si>
  <si>
    <t>Indian</t>
  </si>
  <si>
    <t>(a)</t>
  </si>
  <si>
    <t>Individual/Hindu Undivided Family</t>
  </si>
  <si>
    <t>VIVEK DHOLIYA</t>
  </si>
  <si>
    <t xml:space="preserve">BMGPD8579Q                    </t>
  </si>
  <si>
    <t>DAMINI VIVEK DHOLIYA</t>
  </si>
  <si>
    <t xml:space="preserve">BOXPP1773F                    </t>
  </si>
  <si>
    <t>VINUBHAI DHOLIYA</t>
  </si>
  <si>
    <t xml:space="preserve">AGBPP8580D                    </t>
  </si>
  <si>
    <t>(b)</t>
  </si>
  <si>
    <t>Central Government/State Government(s)</t>
  </si>
  <si>
    <t>(c)</t>
  </si>
  <si>
    <t>Financial Institutions/Banks</t>
  </si>
  <si>
    <t>(d)</t>
  </si>
  <si>
    <t>Any Other (Specify)</t>
  </si>
  <si>
    <t>Sub Total (A)(1)</t>
  </si>
  <si>
    <t>Foreign</t>
  </si>
  <si>
    <t>Individual/Non Resident Individual/Foreign Individual</t>
  </si>
  <si>
    <t>Government</t>
  </si>
  <si>
    <t>Institutions</t>
  </si>
  <si>
    <t>Foreign Portfolio Investor</t>
  </si>
  <si>
    <t>(e)</t>
  </si>
  <si>
    <t>Sub Total (A)(2)</t>
  </si>
  <si>
    <t>Total Shareholding of Promoter and Promoter Group (A)= (A)(1)+(A)(2)</t>
  </si>
  <si>
    <t>Promotor</t>
  </si>
  <si>
    <t>Promotor Group</t>
  </si>
  <si>
    <t>Institutions Domestic</t>
  </si>
  <si>
    <t>Mutual Fund</t>
  </si>
  <si>
    <t>Venture Capital Funds</t>
  </si>
  <si>
    <t>Alternate Investment Funds</t>
  </si>
  <si>
    <t>Banks</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</si>
  <si>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</si>
  <si>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</si>
  <si>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</si>
  <si>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</si>
  <si>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</si>
  <si>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</si>
  <si>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</si>
  <si>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</si>
  <si>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</si>
  <si>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</si>
  <si>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</si>
  <si>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</si>
  <si>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</si>
  <si>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</si>
  <si>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</si>
  <si>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</si>
  <si>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</si>
  <si>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</si>
  <si>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</si>
  <si>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</si>
  <si>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</si>
  <si>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</si>
  <si>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</si>
  <si>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</si>
  <si>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</si>
  <si>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</si>
  <si>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</si>
  <si>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</si>
  <si>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</si>
  <si>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</si>
  <si>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</si>
  <si>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</si>
  <si>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</si>
  <si>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</si>
  <si>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</si>
  <si>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</si>
  <si>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</si>
  <si>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</si>
  <si>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FORAM RAMAIYA .</t>
  </si>
  <si>
    <t xml:space="preserve">AJIPJ4807H                    </t>
  </si>
  <si>
    <t>VIPUL HARESHCHANDRA RAMAIYA</t>
  </si>
  <si>
    <t xml:space="preserve">AIXPR1766P                    </t>
  </si>
  <si>
    <t>DIVYANG MAHESHBHAI PATEL</t>
  </si>
  <si>
    <t xml:space="preserve">EMKPP3619E                    </t>
  </si>
  <si>
    <t>Non Resident Indians (NRIs)</t>
  </si>
  <si>
    <t>Foreign Nationals</t>
  </si>
  <si>
    <t xml:space="preserve"> Foreign Companies</t>
  </si>
  <si>
    <t>(l)</t>
  </si>
  <si>
    <t>Bodies Corporate</t>
  </si>
  <si>
    <t>SHRENI SHARES PRIVATE LIMITED</t>
  </si>
  <si>
    <t xml:space="preserve">AANCS4073K                    </t>
  </si>
  <si>
    <t>(m)</t>
  </si>
  <si>
    <t>(m1)</t>
  </si>
  <si>
    <t>Employee Trusts</t>
  </si>
  <si>
    <t>(m2)</t>
  </si>
  <si>
    <t>Overseas Depositories (Holding DRs) (Balancing Figure)</t>
  </si>
  <si>
    <t>(m3)</t>
  </si>
  <si>
    <t>Resident Indian Huf</t>
  </si>
  <si>
    <t>(m4)</t>
  </si>
  <si>
    <t>Trusts</t>
  </si>
  <si>
    <t>(m5)</t>
  </si>
  <si>
    <t>Firms</t>
  </si>
  <si>
    <t>(m6)</t>
  </si>
  <si>
    <t>Escrow Account</t>
  </si>
  <si>
    <t>(m7)</t>
  </si>
  <si>
    <t>Clearing Members/House</t>
  </si>
  <si>
    <t>(m8)</t>
  </si>
  <si>
    <t>Others</t>
  </si>
  <si>
    <t>Sub Total (B)(4)</t>
  </si>
  <si>
    <t>Total Public Shareholding (B)= (B)(1)+(B)(2) + B(3) +B(4)</t>
  </si>
  <si>
    <t>C1</t>
  </si>
  <si>
    <t>Custodian/DR Holder</t>
  </si>
  <si>
    <t>C2</t>
  </si>
  <si>
    <t>Employees Benefit Trust (Under SEBI (Share Based Employee Benefit Regulation 2014)</t>
  </si>
  <si>
    <t>Total Non Promoter Non Public Shareholding (C)= (C)(1)+(C)(2)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</si>
</sst>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_);\(0\)"/>
    <numFmt numFmtId="165" formatCode="00"/>
    <numFmt numFmtId="167" formatCode="_ * #,##0_ ;_ * \-#,##0_ ;_ * &quot;-&quot;??_ ;_ @_ "/>
  </numFmts>
  <fonts count="24" x14ac:knownFonts="1">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
      <sz val="10"/>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style="thin">
        <color indexed="64"/>
      </bottom>
      <diagonal/>
    </border>
  </borders>
  <cellStyleXfs count="2">
    <xf numFmtId="0" fontId="0" fillId="0" borderId="0"/>
    <xf numFmtId="43" fontId="23" fillId="0" borderId="0" applyFont="0" applyFill="0" applyBorder="0" applyAlignment="0" applyProtection="0"/>
  </cellStyleXfs>
  <cellXfs count="226">
    <xf numFmtId="0" fontId="0" fillId="0" borderId="0" xfId="0"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1" fontId="5" fillId="0" borderId="1" xfId="0" quotePrefix="1" applyNumberFormat="1" applyFont="1" applyBorder="1" applyAlignment="1">
      <alignment horizontal="left" vertical="top" wrapText="1"/>
    </xf>
    <xf numFmtId="0" fontId="7" fillId="0" borderId="0" xfId="0" quotePrefix="1" applyFont="1" applyAlignment="1">
      <alignment horizontal="left" vertical="top"/>
    </xf>
    <xf numFmtId="0" fontId="8" fillId="0" borderId="0" xfId="0" applyFont="1" applyAlignment="1">
      <alignment horizontal="left" vertical="top"/>
    </xf>
    <xf numFmtId="0" fontId="8" fillId="0" borderId="0" xfId="0" quotePrefix="1"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left" vertical="top"/>
    </xf>
    <xf numFmtId="0" fontId="10" fillId="0" borderId="17" xfId="0" applyFont="1" applyBorder="1" applyAlignment="1">
      <alignment horizontal="center" vertical="top" wrapText="1"/>
    </xf>
    <xf numFmtId="0" fontId="10" fillId="0" borderId="17" xfId="0" applyFont="1" applyBorder="1" applyAlignment="1">
      <alignment horizontal="left" vertical="top" wrapText="1"/>
    </xf>
    <xf numFmtId="0" fontId="10" fillId="0" borderId="18" xfId="0" applyFont="1" applyBorder="1" applyAlignment="1">
      <alignment horizontal="center" vertical="top" wrapText="1"/>
    </xf>
    <xf numFmtId="0" fontId="10" fillId="0" borderId="17" xfId="0" applyFont="1" applyBorder="1" applyAlignment="1">
      <alignment horizontal="left" vertical="top" wrapText="1" indent="1"/>
    </xf>
    <xf numFmtId="0" fontId="11" fillId="0" borderId="18" xfId="0" applyFont="1" applyBorder="1" applyAlignment="1">
      <alignment horizontal="center" vertical="top" wrapText="1"/>
    </xf>
    <xf numFmtId="0" fontId="12" fillId="0" borderId="0" xfId="0" applyFont="1" applyAlignment="1">
      <alignment horizontal="left" vertical="top"/>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right" vertical="top"/>
    </xf>
    <xf numFmtId="0" fontId="9" fillId="0" borderId="19" xfId="0" applyFont="1" applyBorder="1" applyAlignment="1">
      <alignment horizontal="right" vertical="top" wrapText="1"/>
    </xf>
    <xf numFmtId="0" fontId="9" fillId="0" borderId="17" xfId="0" applyFont="1" applyBorder="1" applyAlignment="1">
      <alignment horizontal="right" vertical="top" wrapText="1"/>
    </xf>
    <xf numFmtId="0" fontId="9" fillId="0" borderId="1" xfId="0" applyFont="1" applyBorder="1" applyAlignment="1">
      <alignment horizontal="right" vertical="top" wrapText="1"/>
    </xf>
    <xf numFmtId="0" fontId="9" fillId="0" borderId="20" xfId="0" applyFont="1" applyBorder="1" applyAlignment="1">
      <alignment horizontal="right" vertical="top" wrapText="1"/>
    </xf>
    <xf numFmtId="0" fontId="9" fillId="0" borderId="0" xfId="0" applyFont="1" applyAlignment="1">
      <alignment horizontal="center" vertical="top"/>
    </xf>
    <xf numFmtId="2" fontId="9" fillId="0" borderId="0" xfId="0" applyNumberFormat="1" applyFont="1" applyAlignment="1">
      <alignment horizontal="right" vertical="top"/>
    </xf>
    <xf numFmtId="0" fontId="10" fillId="0" borderId="1" xfId="0" applyFont="1" applyBorder="1" applyAlignment="1">
      <alignment horizontal="right" vertical="top" wrapText="1"/>
    </xf>
    <xf numFmtId="2" fontId="0" fillId="0" borderId="0" xfId="0" applyNumberFormat="1" applyAlignment="1">
      <alignment horizontal="left" vertical="top"/>
    </xf>
    <xf numFmtId="0" fontId="5" fillId="0" borderId="0" xfId="0" applyFont="1" applyAlignment="1">
      <alignment vertical="top"/>
    </xf>
    <xf numFmtId="0" fontId="0" fillId="0" borderId="2" xfId="0" applyBorder="1" applyAlignment="1">
      <alignment horizontal="left" vertical="top" wrapText="1"/>
    </xf>
    <xf numFmtId="0" fontId="0" fillId="0" borderId="3" xfId="0" applyBorder="1" applyAlignment="1">
      <alignment horizontal="center" vertical="top"/>
    </xf>
    <xf numFmtId="0" fontId="12" fillId="0" borderId="1" xfId="0" applyFont="1" applyBorder="1" applyAlignment="1">
      <alignment horizontal="left"/>
    </xf>
    <xf numFmtId="0" fontId="12" fillId="0" borderId="1" xfId="0" applyFont="1" applyBorder="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8" xfId="0" applyBorder="1" applyAlignment="1">
      <alignment horizontal="left" vertical="top"/>
    </xf>
    <xf numFmtId="0" fontId="5" fillId="0" borderId="0" xfId="0" applyFont="1" applyAlignment="1">
      <alignment horizontal="center" vertical="top"/>
    </xf>
    <xf numFmtId="0" fontId="10" fillId="0" borderId="22" xfId="0" applyFont="1" applyBorder="1" applyAlignment="1">
      <alignment horizontal="center" vertical="top" wrapText="1"/>
    </xf>
    <xf numFmtId="0" fontId="11" fillId="0" borderId="22" xfId="0" applyFont="1" applyBorder="1" applyAlignment="1">
      <alignment horizontal="center" vertical="top" wrapText="1"/>
    </xf>
    <xf numFmtId="0" fontId="9" fillId="0" borderId="22" xfId="0" applyFont="1" applyBorder="1" applyAlignment="1">
      <alignment horizontal="left" vertical="top" wrapText="1"/>
    </xf>
    <xf numFmtId="0" fontId="18" fillId="0" borderId="17" xfId="0" applyFont="1" applyBorder="1" applyAlignment="1">
      <alignment horizontal="left" vertical="top" wrapText="1" indent="1"/>
    </xf>
    <xf numFmtId="0" fontId="18" fillId="0" borderId="17" xfId="0" applyFont="1" applyBorder="1" applyAlignment="1">
      <alignment horizontal="left" vertical="top" wrapText="1"/>
    </xf>
    <xf numFmtId="0" fontId="18" fillId="0" borderId="17" xfId="0" applyFont="1" applyBorder="1" applyAlignment="1">
      <alignment horizontal="right" vertical="top" wrapText="1"/>
    </xf>
    <xf numFmtId="1" fontId="18" fillId="0" borderId="17" xfId="0" applyNumberFormat="1" applyFont="1" applyBorder="1" applyAlignment="1">
      <alignment horizontal="right" vertical="top" wrapText="1"/>
    </xf>
    <xf numFmtId="2" fontId="18" fillId="0" borderId="17" xfId="0" applyNumberFormat="1" applyFont="1" applyBorder="1" applyAlignment="1">
      <alignment horizontal="right" vertical="top" wrapText="1"/>
    </xf>
    <xf numFmtId="2" fontId="18" fillId="0" borderId="19" xfId="0" applyNumberFormat="1" applyFont="1" applyBorder="1" applyAlignment="1">
      <alignment horizontal="right" vertical="top" wrapText="1"/>
    </xf>
    <xf numFmtId="1" fontId="18" fillId="0" borderId="1" xfId="0" applyNumberFormat="1"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20" xfId="0" applyFont="1" applyBorder="1" applyAlignment="1">
      <alignment horizontal="right" vertical="top" wrapText="1"/>
    </xf>
    <xf numFmtId="0" fontId="19" fillId="0" borderId="0" xfId="0" applyFont="1" applyAlignment="1">
      <alignment horizontal="left" vertical="top"/>
    </xf>
    <xf numFmtId="0" fontId="18" fillId="0" borderId="1" xfId="0" applyFont="1" applyBorder="1" applyAlignment="1">
      <alignment horizontal="right" vertical="top" wrapText="1"/>
    </xf>
    <xf numFmtId="1" fontId="18" fillId="0" borderId="20" xfId="0" applyNumberFormat="1" applyFont="1" applyBorder="1" applyAlignment="1">
      <alignment horizontal="right" vertical="top" wrapText="1"/>
    </xf>
    <xf numFmtId="165" fontId="18" fillId="0" borderId="17" xfId="0" applyNumberFormat="1" applyFont="1" applyBorder="1" applyAlignment="1">
      <alignment horizontal="right" vertical="top" wrapText="1"/>
    </xf>
    <xf numFmtId="0" fontId="20" fillId="0" borderId="17" xfId="0" applyFont="1" applyBorder="1" applyAlignment="1">
      <alignment horizontal="left" vertical="top" wrapText="1"/>
    </xf>
    <xf numFmtId="0" fontId="20" fillId="0" borderId="17" xfId="0" applyFont="1" applyBorder="1" applyAlignment="1">
      <alignment horizontal="right" vertical="top" wrapText="1"/>
    </xf>
    <xf numFmtId="1" fontId="20" fillId="0" borderId="17" xfId="0" applyNumberFormat="1" applyFont="1" applyBorder="1" applyAlignment="1">
      <alignment horizontal="right" vertical="top" wrapText="1"/>
    </xf>
    <xf numFmtId="2" fontId="20" fillId="0" borderId="17" xfId="0" applyNumberFormat="1" applyFont="1" applyBorder="1" applyAlignment="1">
      <alignment horizontal="right" vertical="top" wrapText="1"/>
    </xf>
    <xf numFmtId="2" fontId="20" fillId="0" borderId="19" xfId="0" applyNumberFormat="1" applyFont="1" applyBorder="1" applyAlignment="1">
      <alignment horizontal="right" vertical="top" wrapText="1"/>
    </xf>
    <xf numFmtId="1" fontId="20" fillId="0" borderId="1" xfId="0" applyNumberFormat="1" applyFont="1" applyBorder="1" applyAlignment="1">
      <alignment horizontal="right" vertical="top" wrapText="1"/>
    </xf>
    <xf numFmtId="2" fontId="20" fillId="0" borderId="1" xfId="0" applyNumberFormat="1" applyFont="1" applyBorder="1" applyAlignment="1">
      <alignment horizontal="right" vertical="top" wrapText="1"/>
    </xf>
    <xf numFmtId="0" fontId="20" fillId="0" borderId="20" xfId="0" applyFont="1" applyBorder="1" applyAlignment="1">
      <alignment horizontal="right" vertical="top" wrapText="1"/>
    </xf>
    <xf numFmtId="0" fontId="21" fillId="0" borderId="0" xfId="0" applyFont="1" applyAlignment="1">
      <alignment horizontal="left" vertical="top"/>
    </xf>
    <xf numFmtId="1" fontId="9" fillId="0" borderId="0" xfId="0" applyNumberFormat="1" applyFont="1" applyAlignment="1">
      <alignment horizontal="right" vertical="top"/>
    </xf>
    <xf numFmtId="1" fontId="10" fillId="0" borderId="17" xfId="0" applyNumberFormat="1" applyFont="1" applyBorder="1" applyAlignment="1">
      <alignment horizontal="right" vertical="top" wrapText="1"/>
    </xf>
    <xf numFmtId="0" fontId="20" fillId="0" borderId="0" xfId="0" applyFont="1" applyAlignment="1">
      <alignment horizontal="right" vertical="top"/>
    </xf>
    <xf numFmtId="0" fontId="18" fillId="0" borderId="0" xfId="0" applyFont="1" applyAlignment="1">
      <alignment horizontal="right" vertical="top"/>
    </xf>
    <xf numFmtId="0" fontId="22" fillId="0" borderId="0" xfId="0" applyFont="1" applyAlignment="1">
      <alignment horizontal="right" vertical="top"/>
    </xf>
    <xf numFmtId="2" fontId="20" fillId="0" borderId="32" xfId="0" applyNumberFormat="1" applyFont="1" applyBorder="1" applyAlignment="1">
      <alignment vertical="top" wrapText="1"/>
    </xf>
    <xf numFmtId="164" fontId="20" fillId="0" borderId="34" xfId="0" applyNumberFormat="1" applyFont="1" applyBorder="1" applyAlignment="1">
      <alignment vertical="top" wrapText="1"/>
    </xf>
    <xf numFmtId="0" fontId="20" fillId="0" borderId="34" xfId="0" applyFont="1" applyBorder="1" applyAlignment="1">
      <alignment vertical="top" wrapText="1"/>
    </xf>
    <xf numFmtId="1" fontId="20" fillId="0" borderId="34" xfId="0" applyNumberFormat="1" applyFont="1" applyBorder="1" applyAlignment="1">
      <alignment vertical="top" wrapText="1"/>
    </xf>
    <xf numFmtId="2" fontId="20" fillId="0" borderId="34" xfId="0" applyNumberFormat="1" applyFont="1" applyBorder="1" applyAlignment="1">
      <alignment vertical="top" wrapText="1"/>
    </xf>
    <xf numFmtId="1" fontId="20" fillId="0" borderId="35" xfId="0" applyNumberFormat="1" applyFont="1" applyBorder="1" applyAlignment="1">
      <alignment vertical="top" wrapText="1"/>
    </xf>
    <xf numFmtId="2" fontId="20" fillId="0" borderId="35" xfId="0" applyNumberFormat="1" applyFont="1" applyBorder="1" applyAlignment="1">
      <alignment vertical="top" wrapText="1"/>
    </xf>
    <xf numFmtId="1" fontId="20" fillId="0" borderId="36" xfId="0" applyNumberFormat="1" applyFont="1" applyBorder="1" applyAlignment="1">
      <alignment vertical="top" wrapText="1"/>
    </xf>
    <xf numFmtId="164" fontId="20" fillId="0" borderId="37" xfId="0" applyNumberFormat="1" applyFont="1" applyBorder="1" applyAlignment="1">
      <alignment vertical="top" wrapText="1"/>
    </xf>
    <xf numFmtId="0" fontId="11" fillId="0" borderId="22" xfId="0" applyFont="1" applyBorder="1" applyAlignment="1">
      <alignment horizontal="center" vertical="top"/>
    </xf>
    <xf numFmtId="1" fontId="10" fillId="0" borderId="22" xfId="0" applyNumberFormat="1" applyFont="1" applyBorder="1" applyAlignment="1">
      <alignment horizontal="center" vertical="top" wrapText="1"/>
    </xf>
    <xf numFmtId="1" fontId="11" fillId="0" borderId="22"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18" fillId="0" borderId="38" xfId="0" applyFont="1" applyBorder="1" applyAlignment="1">
      <alignment vertical="top" wrapText="1"/>
    </xf>
    <xf numFmtId="0" fontId="18" fillId="0" borderId="33" xfId="0" applyFont="1" applyBorder="1" applyAlignment="1">
      <alignment vertical="top" wrapText="1"/>
    </xf>
    <xf numFmtId="1" fontId="18" fillId="0" borderId="33" xfId="0" applyNumberFormat="1" applyFont="1" applyBorder="1" applyAlignment="1">
      <alignment vertical="top" wrapText="1"/>
    </xf>
    <xf numFmtId="2" fontId="18" fillId="0" borderId="33" xfId="0" applyNumberFormat="1" applyFont="1" applyBorder="1" applyAlignment="1">
      <alignment vertical="top" wrapText="1"/>
    </xf>
    <xf numFmtId="0" fontId="9" fillId="0" borderId="38" xfId="0" applyFont="1" applyBorder="1" applyAlignment="1">
      <alignment vertical="top" wrapText="1"/>
    </xf>
    <xf numFmtId="0" fontId="9" fillId="0" borderId="33" xfId="0" applyFont="1" applyBorder="1" applyAlignment="1">
      <alignment vertical="top" wrapText="1"/>
    </xf>
    <xf numFmtId="1" fontId="9" fillId="0" borderId="33" xfId="0" applyNumberFormat="1" applyFont="1" applyBorder="1" applyAlignment="1">
      <alignment vertical="top" wrapText="1"/>
    </xf>
    <xf numFmtId="2" fontId="9" fillId="0" borderId="33" xfId="0" applyNumberFormat="1" applyFont="1" applyBorder="1" applyAlignment="1">
      <alignment vertical="top" wrapText="1"/>
    </xf>
    <xf numFmtId="0" fontId="22" fillId="0" borderId="38" xfId="0" applyFont="1" applyBorder="1" applyAlignment="1">
      <alignment vertical="top" wrapText="1"/>
    </xf>
    <xf numFmtId="0" fontId="22" fillId="0" borderId="33" xfId="0" applyFont="1" applyBorder="1" applyAlignment="1">
      <alignment vertical="top" wrapText="1"/>
    </xf>
    <xf numFmtId="1" fontId="22" fillId="0" borderId="33" xfId="0" applyNumberFormat="1" applyFont="1" applyBorder="1" applyAlignment="1">
      <alignment vertical="top" wrapText="1"/>
    </xf>
    <xf numFmtId="2" fontId="22" fillId="0" borderId="33" xfId="0" applyNumberFormat="1" applyFont="1" applyBorder="1" applyAlignment="1">
      <alignment vertical="top" wrapText="1"/>
    </xf>
    <xf numFmtId="0" fontId="20" fillId="0" borderId="38" xfId="0" applyFont="1" applyBorder="1" applyAlignment="1">
      <alignment vertical="top" wrapText="1"/>
    </xf>
    <xf numFmtId="0" fontId="20" fillId="0" borderId="33" xfId="0" applyFont="1" applyBorder="1" applyAlignment="1">
      <alignment vertical="top" wrapText="1"/>
    </xf>
    <xf numFmtId="1" fontId="20" fillId="0" borderId="33" xfId="0" applyNumberFormat="1" applyFont="1" applyBorder="1" applyAlignment="1">
      <alignment vertical="top" wrapText="1"/>
    </xf>
    <xf numFmtId="2" fontId="20" fillId="0" borderId="33" xfId="0" applyNumberFormat="1"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1" fontId="20" fillId="0" borderId="41" xfId="0" applyNumberFormat="1" applyFont="1" applyBorder="1" applyAlignment="1">
      <alignment vertical="top" wrapText="1"/>
    </xf>
    <xf numFmtId="2" fontId="20" fillId="0" borderId="41" xfId="0" applyNumberFormat="1" applyFont="1" applyBorder="1" applyAlignment="1">
      <alignment vertical="top" wrapText="1"/>
    </xf>
    <xf numFmtId="1" fontId="20" fillId="0" borderId="42" xfId="0" applyNumberFormat="1" applyFont="1" applyBorder="1" applyAlignment="1">
      <alignment vertical="top" wrapText="1"/>
    </xf>
    <xf numFmtId="2" fontId="11" fillId="0" borderId="1" xfId="0" applyNumberFormat="1" applyFont="1" applyBorder="1" applyAlignment="1">
      <alignment horizontal="center" vertical="top" wrapText="1"/>
    </xf>
    <xf numFmtId="164" fontId="20" fillId="0" borderId="32" xfId="0" applyNumberFormat="1" applyFont="1" applyBorder="1" applyAlignment="1">
      <alignment vertical="top" wrapText="1"/>
    </xf>
    <xf numFmtId="0" fontId="20" fillId="0" borderId="32" xfId="0" applyFont="1" applyBorder="1" applyAlignment="1">
      <alignment vertical="top" wrapText="1"/>
    </xf>
    <xf numFmtId="164" fontId="20" fillId="0" borderId="43" xfId="0" applyNumberFormat="1" applyFont="1" applyBorder="1" applyAlignment="1">
      <alignment vertical="top" wrapText="1"/>
    </xf>
    <xf numFmtId="0" fontId="20" fillId="0" borderId="42" xfId="0" applyFont="1" applyBorder="1" applyAlignment="1">
      <alignment vertical="top" wrapText="1"/>
    </xf>
    <xf numFmtId="0" fontId="18" fillId="0" borderId="34" xfId="0" applyFont="1" applyBorder="1" applyAlignment="1">
      <alignment vertical="top" wrapText="1"/>
    </xf>
    <xf numFmtId="2" fontId="18" fillId="0" borderId="34" xfId="0" applyNumberFormat="1" applyFont="1" applyBorder="1" applyAlignment="1">
      <alignment vertical="top" wrapText="1"/>
    </xf>
    <xf numFmtId="0" fontId="18" fillId="0" borderId="35" xfId="0" applyFont="1" applyBorder="1" applyAlignment="1">
      <alignment vertical="top" wrapText="1"/>
    </xf>
    <xf numFmtId="2" fontId="18" fillId="0" borderId="35" xfId="0" applyNumberFormat="1" applyFont="1" applyBorder="1" applyAlignment="1">
      <alignment vertical="top" wrapText="1"/>
    </xf>
    <xf numFmtId="0" fontId="18" fillId="0" borderId="36" xfId="0" applyFont="1" applyBorder="1" applyAlignment="1">
      <alignment vertical="top" wrapText="1"/>
    </xf>
    <xf numFmtId="164" fontId="18" fillId="0" borderId="37" xfId="0" applyNumberFormat="1" applyFont="1" applyBorder="1" applyAlignment="1">
      <alignment vertical="top" wrapText="1"/>
    </xf>
    <xf numFmtId="0" fontId="19" fillId="0" borderId="38" xfId="0" applyFont="1" applyBorder="1" applyAlignment="1">
      <alignment vertical="top" wrapText="1"/>
    </xf>
    <xf numFmtId="0" fontId="19" fillId="0" borderId="33" xfId="0" applyFont="1" applyBorder="1" applyAlignment="1">
      <alignment vertical="top" wrapText="1"/>
    </xf>
    <xf numFmtId="2" fontId="19" fillId="0" borderId="33" xfId="0" applyNumberFormat="1"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2" fontId="0" fillId="0" borderId="41" xfId="0" applyNumberFormat="1" applyBorder="1" applyAlignment="1">
      <alignment vertical="top" wrapText="1"/>
    </xf>
    <xf numFmtId="0" fontId="0" fillId="0" borderId="42" xfId="0" applyBorder="1" applyAlignment="1">
      <alignment vertical="top" wrapText="1"/>
    </xf>
    <xf numFmtId="167" fontId="0" fillId="0" borderId="0" xfId="1" applyNumberFormat="1" applyFont="1" applyAlignment="1">
      <alignment horizontal="left" vertical="top"/>
    </xf>
    <xf numFmtId="167" fontId="0" fillId="0" borderId="0" xfId="1" applyNumberFormat="1" applyFont="1" applyAlignment="1">
      <alignment horizontal="right" vertical="top"/>
    </xf>
    <xf numFmtId="167" fontId="0" fillId="0" borderId="0" xfId="0" applyNumberFormat="1" applyAlignment="1">
      <alignment horizontal="left" vertical="top"/>
    </xf>
    <xf numFmtId="0" fontId="5" fillId="0" borderId="0" xfId="0" applyFont="1" applyAlignment="1">
      <alignment horizontal="left" vertical="top"/>
    </xf>
    <xf numFmtId="0" fontId="14" fillId="0" borderId="0" xfId="0" applyFont="1" applyAlignment="1">
      <alignment horizontal="justify"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15" fontId="5" fillId="0" borderId="0" xfId="0" quotePrefix="1" applyNumberFormat="1" applyFont="1" applyAlignment="1">
      <alignment horizontal="center" vertical="top"/>
    </xf>
    <xf numFmtId="0" fontId="5" fillId="0" borderId="0" xfId="0" applyFont="1" applyAlignment="1">
      <alignment horizontal="center" vertical="top"/>
    </xf>
    <xf numFmtId="0" fontId="7" fillId="0" borderId="0" xfId="0" applyFont="1" applyAlignment="1">
      <alignment horizontal="right" vertical="top"/>
    </xf>
    <xf numFmtId="0" fontId="13" fillId="0" borderId="0" xfId="0" applyFont="1" applyAlignment="1">
      <alignment horizontal="center" vertical="top"/>
    </xf>
    <xf numFmtId="0" fontId="10" fillId="0" borderId="21" xfId="0" applyFont="1" applyBorder="1" applyAlignment="1">
      <alignment horizontal="center" vertical="top" wrapText="1"/>
    </xf>
    <xf numFmtId="0" fontId="11" fillId="0" borderId="18" xfId="0" applyFont="1" applyBorder="1" applyAlignment="1">
      <alignment horizontal="center" vertical="top" wrapText="1"/>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0" fontId="11" fillId="0" borderId="20" xfId="0" applyFont="1" applyBorder="1" applyAlignment="1">
      <alignment horizontal="center" vertical="top" wrapText="1"/>
    </xf>
    <xf numFmtId="0" fontId="10" fillId="0" borderId="23" xfId="0" applyFont="1" applyBorder="1" applyAlignment="1">
      <alignment horizontal="center" vertical="top" wrapText="1"/>
    </xf>
    <xf numFmtId="0" fontId="10" fillId="0" borderId="20"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1" fillId="0" borderId="22" xfId="0" applyFont="1" applyBorder="1" applyAlignment="1">
      <alignment horizontal="center" vertical="top" wrapText="1"/>
    </xf>
    <xf numFmtId="0" fontId="15" fillId="2" borderId="26" xfId="0" applyFont="1" applyFill="1" applyBorder="1" applyAlignment="1">
      <alignment horizontal="center" vertical="top"/>
    </xf>
    <xf numFmtId="0" fontId="10" fillId="0" borderId="22" xfId="0" applyFont="1" applyBorder="1" applyAlignment="1">
      <alignment horizontal="center" vertical="top" wrapText="1"/>
    </xf>
    <xf numFmtId="0" fontId="11" fillId="0" borderId="23" xfId="0" applyFont="1" applyBorder="1" applyAlignment="1">
      <alignment horizontal="center" vertical="top" wrapText="1"/>
    </xf>
    <xf numFmtId="1" fontId="10" fillId="0" borderId="21" xfId="0" applyNumberFormat="1" applyFont="1" applyBorder="1" applyAlignment="1">
      <alignment horizontal="right" vertical="top" wrapText="1"/>
    </xf>
    <xf numFmtId="1" fontId="10" fillId="0" borderId="22" xfId="0" applyNumberFormat="1" applyFont="1" applyBorder="1" applyAlignment="1">
      <alignment horizontal="right" vertical="top" wrapText="1"/>
    </xf>
    <xf numFmtId="1" fontId="10" fillId="0" borderId="18" xfId="0" applyNumberFormat="1" applyFont="1" applyBorder="1" applyAlignment="1">
      <alignment horizontal="right"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2" fontId="10" fillId="0" borderId="21" xfId="0" applyNumberFormat="1" applyFont="1" applyBorder="1" applyAlignment="1">
      <alignment horizontal="right" vertical="top" wrapText="1"/>
    </xf>
    <xf numFmtId="2" fontId="10" fillId="0" borderId="22" xfId="0" applyNumberFormat="1" applyFont="1" applyBorder="1" applyAlignment="1">
      <alignment horizontal="right" vertical="top" wrapText="1"/>
    </xf>
    <xf numFmtId="2" fontId="10" fillId="0" borderId="18" xfId="0" applyNumberFormat="1" applyFont="1" applyBorder="1" applyAlignment="1">
      <alignment horizontal="right" vertical="top" wrapText="1"/>
    </xf>
    <xf numFmtId="2" fontId="9" fillId="0" borderId="21" xfId="0" applyNumberFormat="1" applyFont="1" applyBorder="1" applyAlignment="1">
      <alignment horizontal="right" vertical="top" wrapText="1"/>
    </xf>
    <xf numFmtId="2" fontId="9" fillId="0" borderId="18" xfId="0" applyNumberFormat="1" applyFont="1" applyBorder="1" applyAlignment="1">
      <alignment horizontal="right" vertical="top" wrapText="1"/>
    </xf>
    <xf numFmtId="0" fontId="10" fillId="0" borderId="1" xfId="0" applyFont="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Alignment="1">
      <alignment horizontal="center" vertical="top"/>
    </xf>
    <xf numFmtId="0" fontId="10" fillId="0" borderId="39" xfId="0" applyFont="1" applyBorder="1" applyAlignment="1">
      <alignment horizontal="center" vertical="top" wrapText="1"/>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10" fillId="0" borderId="24" xfId="0" applyFont="1" applyBorder="1" applyAlignment="1">
      <alignment horizontal="left" vertical="top" wrapText="1"/>
    </xf>
    <xf numFmtId="0" fontId="10" fillId="0" borderId="27"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23" xfId="0" applyFont="1" applyBorder="1" applyAlignment="1">
      <alignment horizontal="right" vertical="top" wrapText="1"/>
    </xf>
    <xf numFmtId="1" fontId="10" fillId="0" borderId="19" xfId="0" applyNumberFormat="1" applyFont="1" applyBorder="1" applyAlignment="1">
      <alignment horizontal="right" vertical="top" wrapText="1"/>
    </xf>
    <xf numFmtId="1" fontId="10" fillId="0" borderId="23" xfId="0" applyNumberFormat="1" applyFont="1" applyBorder="1" applyAlignment="1">
      <alignment horizontal="right" vertical="top" wrapText="1"/>
    </xf>
    <xf numFmtId="1" fontId="10" fillId="0" borderId="20" xfId="0" applyNumberFormat="1" applyFont="1" applyBorder="1" applyAlignment="1">
      <alignment horizontal="right" vertical="top" wrapText="1"/>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2" fontId="10" fillId="0" borderId="8" xfId="0" applyNumberFormat="1" applyFont="1" applyBorder="1" applyAlignment="1">
      <alignment horizontal="center" vertical="top" wrapText="1"/>
    </xf>
    <xf numFmtId="2" fontId="9" fillId="0" borderId="10"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2" fontId="10" fillId="0" borderId="10" xfId="0" applyNumberFormat="1" applyFont="1" applyBorder="1" applyAlignment="1">
      <alignment horizontal="center" vertical="top" wrapText="1"/>
    </xf>
    <xf numFmtId="2" fontId="10" fillId="0" borderId="9"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2" fontId="9" fillId="0" borderId="21" xfId="0" applyNumberFormat="1" applyFont="1" applyBorder="1" applyAlignment="1">
      <alignment horizontal="center" vertical="top" wrapText="1"/>
    </xf>
    <xf numFmtId="2" fontId="9" fillId="0" borderId="18" xfId="0" applyNumberFormat="1" applyFont="1" applyBorder="1" applyAlignment="1">
      <alignment horizontal="center" vertical="top" wrapText="1"/>
    </xf>
    <xf numFmtId="0" fontId="9" fillId="0" borderId="23" xfId="0" applyFont="1" applyBorder="1" applyAlignment="1">
      <alignment horizontal="center" vertical="top" wrapText="1"/>
    </xf>
    <xf numFmtId="0" fontId="9" fillId="0" borderId="20" xfId="0" applyFont="1" applyBorder="1" applyAlignment="1">
      <alignment horizontal="center" vertical="top" wrapText="1"/>
    </xf>
    <xf numFmtId="2" fontId="10" fillId="0" borderId="21" xfId="0" applyNumberFormat="1" applyFont="1" applyBorder="1" applyAlignment="1">
      <alignment horizontal="center" vertical="top" wrapText="1"/>
    </xf>
    <xf numFmtId="2" fontId="10" fillId="0" borderId="18" xfId="0" applyNumberFormat="1" applyFont="1" applyBorder="1" applyAlignment="1">
      <alignment horizontal="center" vertical="top" wrapText="1"/>
    </xf>
    <xf numFmtId="0" fontId="16" fillId="0" borderId="14" xfId="0" applyFont="1" applyBorder="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vertical="top"/>
    </xf>
    <xf numFmtId="0" fontId="12" fillId="0" borderId="15" xfId="0" applyFont="1" applyBorder="1" applyAlignment="1">
      <alignment horizontal="center"/>
    </xf>
    <xf numFmtId="0" fontId="12" fillId="0" borderId="4" xfId="0" applyFont="1" applyBorder="1" applyAlignment="1">
      <alignment horizontal="center"/>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center"/>
    </xf>
    <xf numFmtId="0" fontId="12" fillId="0" borderId="31" xfId="0" applyFont="1" applyBorder="1" applyAlignment="1">
      <alignment horizontal="center" vertical="top"/>
    </xf>
    <xf numFmtId="0" fontId="12" fillId="0" borderId="0" xfId="0" applyFont="1" applyAlignment="1">
      <alignment horizontal="center"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abSelected="1" view="pageBreakPreview" zoomScale="60" zoomScaleNormal="100" workbookViewId="0">
      <selection activeCell="C11" sqref="C11:I11"/>
    </sheetView>
  </sheetViews>
  <sheetFormatPr defaultColWidth="9.33203125" defaultRowHeight="14.4" x14ac:dyDescent="0.25"/>
  <cols>
    <col min="1" max="1" width="4.44140625" style="6" customWidth="1"/>
    <col min="2" max="2" width="4" style="1" customWidth="1"/>
    <col min="3" max="3" width="40.44140625" style="1" customWidth="1"/>
    <col min="4" max="8" width="9.33203125" style="1"/>
    <col min="9" max="9" width="3" style="1" customWidth="1"/>
    <col min="10" max="10" width="51.6640625" style="1" customWidth="1"/>
    <col min="11" max="11" width="16" style="1" customWidth="1"/>
    <col min="12" max="16384" width="9.33203125" style="1"/>
  </cols>
  <sheetData>
    <row r="1" spans="1:11" ht="17.100000000000001" customHeight="1" x14ac:dyDescent="0.25">
      <c r="A1" s="140" t="s">
        <v>23</v>
      </c>
      <c r="B1" s="140"/>
      <c r="C1" s="140"/>
      <c r="D1" s="140"/>
      <c r="E1" s="140"/>
      <c r="F1" s="140"/>
      <c r="G1" s="140"/>
      <c r="H1" s="140"/>
      <c r="I1" s="140"/>
      <c r="J1" s="140"/>
      <c r="K1" s="140"/>
    </row>
    <row r="2" spans="1:11" ht="24" customHeight="1" x14ac:dyDescent="0.25">
      <c r="A2" s="141" t="s">
        <v>0</v>
      </c>
      <c r="B2" s="141"/>
      <c r="C2" s="141"/>
      <c r="D2" s="141"/>
      <c r="E2" s="141"/>
      <c r="F2" s="141"/>
      <c r="G2" s="141"/>
      <c r="H2" s="141"/>
      <c r="I2" s="141"/>
      <c r="J2" s="141"/>
      <c r="K2" s="141"/>
    </row>
    <row r="3" spans="1:11" ht="17.100000000000001" customHeight="1" x14ac:dyDescent="0.25">
      <c r="A3" s="5" t="s">
        <v>7</v>
      </c>
      <c r="B3" s="134" t="s">
        <v>1</v>
      </c>
      <c r="C3" s="134"/>
      <c r="D3" s="134"/>
      <c r="E3" s="134"/>
      <c r="F3" s="134"/>
      <c r="G3" s="134"/>
      <c r="H3" s="134"/>
      <c r="I3" s="134"/>
      <c r="J3" s="48" t="s">
        <v>142</v>
      </c>
      <c r="K3" s="29"/>
    </row>
    <row r="4" spans="1:11" ht="17.100000000000001" customHeight="1" x14ac:dyDescent="0.25">
      <c r="A4" s="5" t="s">
        <v>8</v>
      </c>
      <c r="B4" s="134" t="s">
        <v>2</v>
      </c>
      <c r="C4" s="134"/>
      <c r="D4" s="134"/>
      <c r="E4" s="134"/>
      <c r="F4" s="134"/>
      <c r="G4" s="134"/>
      <c r="H4" s="134"/>
      <c r="I4" s="134"/>
      <c r="J4" s="139"/>
      <c r="K4" s="139"/>
    </row>
    <row r="5" spans="1:11" ht="17.100000000000001" customHeight="1" x14ac:dyDescent="0.25">
      <c r="A5" s="5" t="s">
        <v>9</v>
      </c>
      <c r="B5" s="134" t="s">
        <v>24</v>
      </c>
      <c r="C5" s="134"/>
      <c r="D5" s="134"/>
      <c r="E5" s="134"/>
      <c r="F5" s="134"/>
      <c r="G5" s="134"/>
      <c r="H5" s="134"/>
      <c r="I5" s="134"/>
      <c r="J5" s="139"/>
      <c r="K5" s="139"/>
    </row>
    <row r="6" spans="1:11" ht="17.100000000000001" customHeight="1" x14ac:dyDescent="0.25">
      <c r="B6" s="2" t="s">
        <v>3</v>
      </c>
      <c r="C6" s="134" t="s">
        <v>4</v>
      </c>
      <c r="D6" s="134"/>
      <c r="E6" s="134"/>
      <c r="F6" s="134"/>
      <c r="G6" s="134"/>
      <c r="H6" s="134"/>
      <c r="I6" s="134"/>
      <c r="J6" s="138" t="s">
        <v>143</v>
      </c>
      <c r="K6" s="139"/>
    </row>
    <row r="7" spans="1:11" ht="17.100000000000001" customHeight="1" x14ac:dyDescent="0.25">
      <c r="B7" s="2" t="s">
        <v>5</v>
      </c>
      <c r="C7" s="134" t="s">
        <v>6</v>
      </c>
      <c r="D7" s="134"/>
      <c r="E7" s="134"/>
      <c r="F7" s="134"/>
      <c r="G7" s="134"/>
      <c r="H7" s="134"/>
      <c r="I7" s="134"/>
      <c r="J7" s="139"/>
      <c r="K7" s="139"/>
    </row>
    <row r="8" spans="1:11" ht="17.100000000000001" customHeight="1" x14ac:dyDescent="0.25">
      <c r="A8" s="7" t="s">
        <v>10</v>
      </c>
      <c r="B8" s="1" t="s">
        <v>11</v>
      </c>
    </row>
    <row r="10" spans="1:11" x14ac:dyDescent="0.25">
      <c r="B10" s="3"/>
      <c r="C10" s="136" t="s">
        <v>12</v>
      </c>
      <c r="D10" s="136"/>
      <c r="E10" s="136"/>
      <c r="F10" s="136"/>
      <c r="G10" s="136"/>
      <c r="H10" s="136"/>
      <c r="I10" s="136"/>
      <c r="J10" s="8" t="s">
        <v>13</v>
      </c>
      <c r="K10" s="8" t="s">
        <v>14</v>
      </c>
    </row>
    <row r="11" spans="1:11" ht="22.5" customHeight="1" x14ac:dyDescent="0.25">
      <c r="B11" s="4" t="s">
        <v>7</v>
      </c>
      <c r="C11" s="137" t="s">
        <v>15</v>
      </c>
      <c r="D11" s="137"/>
      <c r="E11" s="137"/>
      <c r="F11" s="137"/>
      <c r="G11" s="137"/>
      <c r="H11" s="137"/>
      <c r="I11" s="137"/>
      <c r="J11" s="3"/>
      <c r="K11" s="9" t="s">
        <v>25</v>
      </c>
    </row>
    <row r="12" spans="1:11" ht="21" customHeight="1" x14ac:dyDescent="0.25">
      <c r="B12" s="4" t="s">
        <v>8</v>
      </c>
      <c r="C12" s="137" t="s">
        <v>16</v>
      </c>
      <c r="D12" s="137"/>
      <c r="E12" s="137"/>
      <c r="F12" s="137"/>
      <c r="G12" s="137"/>
      <c r="H12" s="137"/>
      <c r="I12" s="137"/>
      <c r="J12" s="3"/>
      <c r="K12" s="9" t="s">
        <v>25</v>
      </c>
    </row>
    <row r="13" spans="1:11" ht="22.5" customHeight="1" x14ac:dyDescent="0.25">
      <c r="B13" s="4" t="s">
        <v>9</v>
      </c>
      <c r="C13" s="137" t="s">
        <v>17</v>
      </c>
      <c r="D13" s="137"/>
      <c r="E13" s="137"/>
      <c r="F13" s="137"/>
      <c r="G13" s="137"/>
      <c r="H13" s="137"/>
      <c r="I13" s="137"/>
      <c r="J13" s="3"/>
      <c r="K13" s="9" t="s">
        <v>25</v>
      </c>
    </row>
    <row r="14" spans="1:11" ht="30" customHeight="1" x14ac:dyDescent="0.25">
      <c r="B14" s="4" t="s">
        <v>10</v>
      </c>
      <c r="C14" s="137" t="s">
        <v>18</v>
      </c>
      <c r="D14" s="137"/>
      <c r="E14" s="137"/>
      <c r="F14" s="137"/>
      <c r="G14" s="137"/>
      <c r="H14" s="137"/>
      <c r="I14" s="137"/>
      <c r="J14" s="9" t="s">
        <v>144</v>
      </c>
      <c r="K14" s="9"/>
    </row>
    <row r="15" spans="1:11" ht="21" customHeight="1" x14ac:dyDescent="0.25">
      <c r="B15" s="4" t="s">
        <v>20</v>
      </c>
      <c r="C15" s="137" t="s">
        <v>19</v>
      </c>
      <c r="D15" s="137"/>
      <c r="E15" s="137"/>
      <c r="F15" s="137"/>
      <c r="G15" s="137"/>
      <c r="H15" s="137"/>
      <c r="I15" s="137"/>
      <c r="J15" s="3"/>
      <c r="K15" s="9" t="s">
        <v>25</v>
      </c>
    </row>
    <row r="17" spans="1:11" ht="80.25" customHeight="1" x14ac:dyDescent="0.25">
      <c r="B17" s="135" t="s">
        <v>22</v>
      </c>
      <c r="C17" s="135"/>
      <c r="D17" s="135"/>
      <c r="E17" s="135"/>
      <c r="F17" s="135"/>
      <c r="G17" s="135"/>
      <c r="H17" s="135"/>
      <c r="I17" s="135"/>
      <c r="J17" s="135"/>
      <c r="K17" s="135"/>
    </row>
    <row r="19" spans="1:11" x14ac:dyDescent="0.25">
      <c r="A19" s="5" t="s">
        <v>20</v>
      </c>
      <c r="B19" s="134" t="s">
        <v>21</v>
      </c>
      <c r="C19" s="134"/>
      <c r="D19" s="134"/>
      <c r="E19" s="134"/>
      <c r="F19" s="134"/>
      <c r="G19" s="134"/>
      <c r="H19" s="134"/>
      <c r="I19" s="134"/>
    </row>
  </sheetData>
  <mergeCells count="19">
    <mergeCell ref="J5:K5"/>
    <mergeCell ref="J7:K7"/>
    <mergeCell ref="A1:K1"/>
    <mergeCell ref="A2:K2"/>
    <mergeCell ref="B3:I3"/>
    <mergeCell ref="B4:I4"/>
    <mergeCell ref="B5:I5"/>
    <mergeCell ref="J4:K4"/>
    <mergeCell ref="B19:I19"/>
    <mergeCell ref="B17:K17"/>
    <mergeCell ref="C6:I6"/>
    <mergeCell ref="C7:I7"/>
    <mergeCell ref="C10:I10"/>
    <mergeCell ref="C11:I11"/>
    <mergeCell ref="C12:I12"/>
    <mergeCell ref="C13:I13"/>
    <mergeCell ref="C14:I14"/>
    <mergeCell ref="C15:I15"/>
    <mergeCell ref="J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
  <sheetViews>
    <sheetView workbookViewId="0">
      <selection activeCell="G15" sqref="G15"/>
    </sheetView>
  </sheetViews>
  <sheetFormatPr defaultRowHeight="13.2" x14ac:dyDescent="0.25"/>
  <cols>
    <col min="1" max="1" width="10.33203125" customWidth="1"/>
    <col min="2" max="2" width="29.44140625" customWidth="1"/>
    <col min="3" max="9" width="12.77734375" customWidth="1"/>
    <col min="10" max="11" width="15.77734375" customWidth="1"/>
    <col min="12" max="19" width="12.77734375" customWidth="1"/>
  </cols>
  <sheetData>
    <row r="1" spans="1:19" ht="18.75" customHeight="1" x14ac:dyDescent="0.25">
      <c r="A1" s="152" t="s">
        <v>39</v>
      </c>
      <c r="B1" s="152"/>
      <c r="C1" s="152"/>
      <c r="D1" s="152"/>
      <c r="E1" s="152"/>
      <c r="F1" s="152"/>
      <c r="G1" s="152"/>
      <c r="H1" s="152"/>
      <c r="I1" s="152"/>
      <c r="J1" s="152"/>
      <c r="K1" s="152"/>
      <c r="L1" s="152"/>
      <c r="M1" s="152"/>
      <c r="N1" s="152"/>
      <c r="O1" s="152"/>
      <c r="P1" s="152"/>
      <c r="Q1" s="152"/>
      <c r="R1" s="152"/>
      <c r="S1" s="152"/>
    </row>
    <row r="2" spans="1:19" ht="35.25" customHeight="1" x14ac:dyDescent="0.25">
      <c r="A2" s="142" t="s">
        <v>66</v>
      </c>
      <c r="B2" s="142" t="s">
        <v>65</v>
      </c>
      <c r="C2" s="142" t="s">
        <v>64</v>
      </c>
      <c r="D2" s="142" t="s">
        <v>63</v>
      </c>
      <c r="E2" s="142" t="s">
        <v>62</v>
      </c>
      <c r="F2" s="142" t="s">
        <v>61</v>
      </c>
      <c r="G2" s="142" t="s">
        <v>46</v>
      </c>
      <c r="H2" s="142" t="s">
        <v>60</v>
      </c>
      <c r="I2" s="145" t="s">
        <v>59</v>
      </c>
      <c r="J2" s="154"/>
      <c r="K2" s="154"/>
      <c r="L2" s="146"/>
      <c r="M2" s="142" t="s">
        <v>58</v>
      </c>
      <c r="N2" s="142" t="s">
        <v>50</v>
      </c>
      <c r="O2" s="145" t="s">
        <v>57</v>
      </c>
      <c r="P2" s="146"/>
      <c r="Q2" s="145" t="s">
        <v>56</v>
      </c>
      <c r="R2" s="148"/>
      <c r="S2" s="142" t="s">
        <v>55</v>
      </c>
    </row>
    <row r="3" spans="1:19" ht="15.9" customHeight="1" x14ac:dyDescent="0.25">
      <c r="A3" s="153"/>
      <c r="B3" s="151"/>
      <c r="C3" s="153"/>
      <c r="D3" s="151"/>
      <c r="E3" s="153"/>
      <c r="F3" s="153"/>
      <c r="G3" s="151"/>
      <c r="H3" s="151"/>
      <c r="I3" s="145" t="s">
        <v>26</v>
      </c>
      <c r="J3" s="147"/>
      <c r="K3" s="148"/>
      <c r="L3" s="142" t="s">
        <v>69</v>
      </c>
      <c r="M3" s="153"/>
      <c r="N3" s="151"/>
      <c r="O3" s="142" t="s">
        <v>27</v>
      </c>
      <c r="P3" s="142" t="s">
        <v>70</v>
      </c>
      <c r="Q3" s="142" t="s">
        <v>27</v>
      </c>
      <c r="R3" s="142" t="s">
        <v>70</v>
      </c>
      <c r="S3" s="151"/>
    </row>
    <row r="4" spans="1:19" ht="99" customHeight="1" x14ac:dyDescent="0.25">
      <c r="A4" s="144"/>
      <c r="B4" s="143"/>
      <c r="C4" s="144"/>
      <c r="D4" s="143"/>
      <c r="E4" s="144"/>
      <c r="F4" s="144"/>
      <c r="G4" s="143"/>
      <c r="H4" s="143"/>
      <c r="I4" s="11" t="s">
        <v>71</v>
      </c>
      <c r="J4" s="11" t="s">
        <v>68</v>
      </c>
      <c r="K4" s="11" t="s">
        <v>38</v>
      </c>
      <c r="L4" s="143"/>
      <c r="M4" s="144"/>
      <c r="N4" s="143"/>
      <c r="O4" s="144"/>
      <c r="P4" s="143"/>
      <c r="Q4" s="144"/>
      <c r="R4" s="143"/>
      <c r="S4" s="143"/>
    </row>
    <row r="5" spans="1:19" s="16" customFormat="1" ht="29.25" customHeight="1" x14ac:dyDescent="0.25">
      <c r="A5" s="13" t="s">
        <v>40</v>
      </c>
      <c r="B5" s="15" t="s">
        <v>41</v>
      </c>
      <c r="C5" s="13" t="s">
        <v>42</v>
      </c>
      <c r="D5" s="15" t="s">
        <v>43</v>
      </c>
      <c r="E5" s="13" t="s">
        <v>44</v>
      </c>
      <c r="F5" s="13" t="s">
        <v>45</v>
      </c>
      <c r="G5" s="15" t="s">
        <v>67</v>
      </c>
      <c r="H5" s="15" t="s">
        <v>47</v>
      </c>
      <c r="I5" s="145" t="s">
        <v>48</v>
      </c>
      <c r="J5" s="147"/>
      <c r="K5" s="147"/>
      <c r="L5" s="148"/>
      <c r="M5" s="13" t="s">
        <v>49</v>
      </c>
      <c r="N5" s="15" t="s">
        <v>51</v>
      </c>
      <c r="O5" s="149" t="s">
        <v>52</v>
      </c>
      <c r="P5" s="150"/>
      <c r="Q5" s="149" t="s">
        <v>53</v>
      </c>
      <c r="R5" s="150"/>
      <c r="S5" s="15" t="s">
        <v>54</v>
      </c>
    </row>
    <row r="6" spans="1:19" s="61" customFormat="1" ht="20.25" customHeight="1" x14ac:dyDescent="0.25">
      <c r="A6" s="52" t="s">
        <v>28</v>
      </c>
      <c r="B6" s="53" t="s">
        <v>29</v>
      </c>
      <c r="C6" s="54">
        <v>3</v>
      </c>
      <c r="D6" s="55">
        <v>1225860</v>
      </c>
      <c r="E6" s="55">
        <v>0</v>
      </c>
      <c r="F6" s="54"/>
      <c r="G6" s="55">
        <f>SUM(D6:F6)</f>
        <v>1225860</v>
      </c>
      <c r="H6" s="56">
        <f>(G6/(G11-G9))*100</f>
        <v>63.516062176165796</v>
      </c>
      <c r="I6" s="55">
        <v>1225860</v>
      </c>
      <c r="J6" s="56"/>
      <c r="K6" s="56">
        <f>(I6+J6)</f>
        <v>1225860</v>
      </c>
      <c r="L6" s="56">
        <f>(K6/K11)*100</f>
        <v>63.516062176165796</v>
      </c>
      <c r="M6" s="55">
        <v>0</v>
      </c>
      <c r="N6" s="57">
        <f>(G6+M6)/(G11+M11-G9)*100</f>
        <v>63.516062176165796</v>
      </c>
      <c r="O6" s="58">
        <v>1175860</v>
      </c>
      <c r="P6" s="59">
        <f>(O6/(G6))*100</f>
        <v>95.921230809390963</v>
      </c>
      <c r="Q6" s="58">
        <v>0</v>
      </c>
      <c r="R6" s="59"/>
      <c r="S6" s="60">
        <v>1225860</v>
      </c>
    </row>
    <row r="7" spans="1:19" s="61" customFormat="1" ht="18" customHeight="1" x14ac:dyDescent="0.25">
      <c r="A7" s="52" t="s">
        <v>30</v>
      </c>
      <c r="B7" s="53" t="s">
        <v>31</v>
      </c>
      <c r="C7" s="54">
        <v>100</v>
      </c>
      <c r="D7" s="55">
        <v>704140</v>
      </c>
      <c r="E7" s="55">
        <v>0</v>
      </c>
      <c r="F7" s="54"/>
      <c r="G7" s="55">
        <f>SUM(D7:F7)</f>
        <v>704140</v>
      </c>
      <c r="H7" s="56">
        <f>(G7/(G11-G9))*100</f>
        <v>36.483937823834196</v>
      </c>
      <c r="I7" s="55">
        <v>704140</v>
      </c>
      <c r="J7" s="56"/>
      <c r="K7" s="56">
        <f>(I7+J7)</f>
        <v>704140</v>
      </c>
      <c r="L7" s="56">
        <f>(K7/K11)*100</f>
        <v>36.483937823834196</v>
      </c>
      <c r="M7" s="55">
        <v>0</v>
      </c>
      <c r="N7" s="57">
        <f>(G7+M7)/(G11+M11-G9)*100</f>
        <v>36.483937823834196</v>
      </c>
      <c r="O7" s="58">
        <v>224140</v>
      </c>
      <c r="P7" s="62">
        <f>(O7/(G7))*100</f>
        <v>31.831738006646404</v>
      </c>
      <c r="Q7" s="58">
        <v>0</v>
      </c>
      <c r="R7" s="59"/>
      <c r="S7" s="63">
        <v>704140</v>
      </c>
    </row>
    <row r="8" spans="1:19" ht="18.75" customHeight="1" x14ac:dyDescent="0.25">
      <c r="A8" s="14" t="s">
        <v>32</v>
      </c>
      <c r="B8" s="12" t="s">
        <v>33</v>
      </c>
      <c r="C8" s="22"/>
      <c r="D8" s="22"/>
      <c r="E8" s="22"/>
      <c r="F8" s="22"/>
      <c r="G8" s="22">
        <f>SUM(D8:F8)</f>
        <v>0</v>
      </c>
      <c r="H8" s="22"/>
      <c r="I8" s="22"/>
      <c r="J8" s="22"/>
      <c r="K8" s="22"/>
      <c r="L8" s="22"/>
      <c r="M8" s="22"/>
      <c r="N8" s="21"/>
      <c r="O8" s="23"/>
      <c r="P8" s="23"/>
      <c r="Q8" s="27"/>
      <c r="R8" s="27"/>
      <c r="S8" s="24"/>
    </row>
    <row r="9" spans="1:19" s="61" customFormat="1" ht="17.25" customHeight="1" x14ac:dyDescent="0.25">
      <c r="A9" s="52" t="s">
        <v>34</v>
      </c>
      <c r="B9" s="53" t="s">
        <v>35</v>
      </c>
      <c r="C9" s="54">
        <v>0</v>
      </c>
      <c r="D9" s="55"/>
      <c r="E9" s="55"/>
      <c r="F9" s="55">
        <v>0</v>
      </c>
      <c r="G9" s="55">
        <f>SUM(D9:F9)</f>
        <v>0</v>
      </c>
      <c r="H9" s="54"/>
      <c r="I9" s="55">
        <v>0</v>
      </c>
      <c r="J9" s="56"/>
      <c r="K9" s="55">
        <f>(I9+J9)</f>
        <v>0</v>
      </c>
      <c r="L9" s="56">
        <f>(K9/K11)*100</f>
        <v>0</v>
      </c>
      <c r="M9" s="54"/>
      <c r="N9" s="57"/>
      <c r="O9" s="58">
        <v>0</v>
      </c>
      <c r="P9" s="62"/>
      <c r="Q9" s="58">
        <v>0</v>
      </c>
      <c r="R9" s="59"/>
      <c r="S9" s="63">
        <v>0</v>
      </c>
    </row>
    <row r="10" spans="1:19" s="61" customFormat="1" ht="20.25" customHeight="1" x14ac:dyDescent="0.25">
      <c r="A10" s="52" t="s">
        <v>36</v>
      </c>
      <c r="B10" s="53" t="s">
        <v>37</v>
      </c>
      <c r="C10" s="54">
        <v>0</v>
      </c>
      <c r="D10" s="64">
        <v>0</v>
      </c>
      <c r="E10" s="55">
        <v>0</v>
      </c>
      <c r="F10" s="55"/>
      <c r="G10" s="55">
        <f>SUM(D10:F10)</f>
        <v>0</v>
      </c>
      <c r="H10" s="56">
        <f>(G10/(G11-G9))*100</f>
        <v>0</v>
      </c>
      <c r="I10" s="64">
        <v>0</v>
      </c>
      <c r="J10" s="56"/>
      <c r="K10" s="55">
        <f>(I10+J10)</f>
        <v>0</v>
      </c>
      <c r="L10" s="56">
        <f>(K10/K11)*100</f>
        <v>0</v>
      </c>
      <c r="M10" s="54">
        <v>0</v>
      </c>
      <c r="N10" s="57">
        <f>(G10+M10)/(G11+M11-G9)*100</f>
        <v>0</v>
      </c>
      <c r="O10" s="62">
        <v>0</v>
      </c>
      <c r="P10" s="62"/>
      <c r="Q10" s="62">
        <v>0</v>
      </c>
      <c r="R10" s="59"/>
      <c r="S10" s="63">
        <v>0</v>
      </c>
    </row>
    <row r="11" spans="1:19" s="73" customFormat="1" ht="18" customHeight="1" x14ac:dyDescent="0.25">
      <c r="A11" s="65"/>
      <c r="B11" s="65" t="s">
        <v>38</v>
      </c>
      <c r="C11" s="66">
        <f t="shared" ref="C11:O11" si="0">SUM(C6:C10)</f>
        <v>103</v>
      </c>
      <c r="D11" s="67">
        <f t="shared" si="0"/>
        <v>1930000</v>
      </c>
      <c r="E11" s="67">
        <f t="shared" si="0"/>
        <v>0</v>
      </c>
      <c r="F11" s="66">
        <f t="shared" si="0"/>
        <v>0</v>
      </c>
      <c r="G11" s="67">
        <f t="shared" si="0"/>
        <v>1930000</v>
      </c>
      <c r="H11" s="68">
        <f t="shared" si="0"/>
        <v>100</v>
      </c>
      <c r="I11" s="67">
        <f t="shared" si="0"/>
        <v>1930000</v>
      </c>
      <c r="J11" s="68">
        <f t="shared" si="0"/>
        <v>0</v>
      </c>
      <c r="K11" s="68">
        <f t="shared" si="0"/>
        <v>1930000</v>
      </c>
      <c r="L11" s="68">
        <f t="shared" si="0"/>
        <v>100</v>
      </c>
      <c r="M11" s="67">
        <f t="shared" si="0"/>
        <v>0</v>
      </c>
      <c r="N11" s="69">
        <f t="shared" si="0"/>
        <v>100</v>
      </c>
      <c r="O11" s="70">
        <f t="shared" si="0"/>
        <v>1400000</v>
      </c>
      <c r="P11" s="71">
        <v>72.540000000000006</v>
      </c>
      <c r="Q11" s="70">
        <f>SUM(Q6:Q10)</f>
        <v>0</v>
      </c>
      <c r="R11" s="71">
        <f>SUM(R6:R10)</f>
        <v>0</v>
      </c>
      <c r="S11" s="72">
        <f>SUM(S6:S10)</f>
        <v>1930000</v>
      </c>
    </row>
    <row r="12" spans="1:19" x14ac:dyDescent="0.25">
      <c r="D12" s="131"/>
    </row>
    <row r="13" spans="1:19" x14ac:dyDescent="0.25">
      <c r="B13" s="132">
        <v>1225860</v>
      </c>
      <c r="C13" s="28">
        <f>B13/$B$15*100</f>
        <v>63.516062176165796</v>
      </c>
      <c r="D13" s="131">
        <v>1175860</v>
      </c>
      <c r="E13" s="28">
        <f>D13/$D$16*100</f>
        <v>46.021917808219179</v>
      </c>
      <c r="F13" s="133">
        <f>B13-D13</f>
        <v>50000</v>
      </c>
    </row>
    <row r="14" spans="1:19" x14ac:dyDescent="0.25">
      <c r="B14" s="132">
        <v>704140</v>
      </c>
      <c r="C14" s="28">
        <f>B14/$B$15*100</f>
        <v>36.483937823834196</v>
      </c>
      <c r="D14" s="131">
        <v>754140</v>
      </c>
      <c r="E14" s="28">
        <f t="shared" ref="E14:E16" si="1">D14/$D$16*100</f>
        <v>29.516242661448139</v>
      </c>
    </row>
    <row r="15" spans="1:19" x14ac:dyDescent="0.25">
      <c r="B15" s="133">
        <f>SUM(B13:B14)</f>
        <v>1930000</v>
      </c>
      <c r="C15" s="28">
        <f>B15/$B$15*100</f>
        <v>100</v>
      </c>
      <c r="D15" s="131">
        <v>625000</v>
      </c>
      <c r="E15" s="28">
        <f t="shared" si="1"/>
        <v>24.461839530332679</v>
      </c>
    </row>
    <row r="16" spans="1:19" x14ac:dyDescent="0.25">
      <c r="C16" s="28"/>
      <c r="D16" s="131">
        <f>SUM(D12:D15)</f>
        <v>2555000</v>
      </c>
      <c r="E16" s="28">
        <f t="shared" si="1"/>
        <v>100</v>
      </c>
    </row>
    <row r="17" spans="4:4" x14ac:dyDescent="0.25">
      <c r="D17" s="131"/>
    </row>
  </sheetData>
  <mergeCells count="2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 ref="P3:P4"/>
    <mergeCell ref="Q3:Q4"/>
    <mergeCell ref="R3:R4"/>
    <mergeCell ref="O2:P2"/>
    <mergeCell ref="I5:L5"/>
    <mergeCell ref="O5:P5"/>
    <mergeCell ref="Q5:R5"/>
    <mergeCell ref="N2:N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3"/>
  <sheetViews>
    <sheetView topLeftCell="A5" workbookViewId="0">
      <selection activeCell="G8" sqref="G8:G10"/>
    </sheetView>
  </sheetViews>
  <sheetFormatPr defaultColWidth="9.33203125" defaultRowHeight="12" x14ac:dyDescent="0.25"/>
  <cols>
    <col min="1" max="2" width="5.33203125" style="20" customWidth="1"/>
    <col min="3" max="3" width="40.77734375" style="10" customWidth="1"/>
    <col min="4" max="4" width="25" style="10" customWidth="1"/>
    <col min="5" max="5" width="16.44140625" style="25" customWidth="1"/>
    <col min="6" max="6" width="8.77734375" style="74" customWidth="1"/>
    <col min="7" max="10" width="15.77734375" style="74" customWidth="1"/>
    <col min="11" max="11" width="15.77734375" style="26" customWidth="1"/>
    <col min="12" max="14" width="15.77734375" style="74" customWidth="1"/>
    <col min="15" max="15" width="15.77734375" style="26" customWidth="1"/>
    <col min="16" max="16" width="15.77734375" style="74" customWidth="1"/>
    <col min="17" max="17" width="15.77734375" style="26" customWidth="1"/>
    <col min="18" max="18" width="15.77734375" style="74" customWidth="1"/>
    <col min="19" max="19" width="15.77734375" style="26" customWidth="1"/>
    <col min="20" max="20" width="15.77734375" style="74" customWidth="1"/>
    <col min="21" max="21" width="15.77734375" style="26" customWidth="1"/>
    <col min="22" max="22" width="15.77734375" style="74" customWidth="1"/>
    <col min="23" max="16384" width="9.33203125" style="20"/>
  </cols>
  <sheetData>
    <row r="1" spans="1:22" ht="21" customHeight="1" x14ac:dyDescent="0.25">
      <c r="A1" s="166" t="s">
        <v>72</v>
      </c>
      <c r="B1" s="166"/>
      <c r="C1" s="166"/>
      <c r="D1" s="167"/>
      <c r="E1" s="166"/>
      <c r="F1" s="166"/>
      <c r="G1" s="166"/>
      <c r="H1" s="166"/>
      <c r="I1" s="166"/>
      <c r="J1" s="166"/>
      <c r="K1" s="166"/>
      <c r="L1" s="166"/>
      <c r="M1" s="166"/>
      <c r="N1" s="166"/>
      <c r="O1" s="166"/>
      <c r="P1" s="166"/>
      <c r="Q1" s="166"/>
      <c r="R1" s="166"/>
      <c r="S1" s="166"/>
      <c r="T1" s="166"/>
      <c r="U1" s="166"/>
      <c r="V1" s="166"/>
    </row>
    <row r="2" spans="1:22" ht="66" customHeight="1" x14ac:dyDescent="0.25">
      <c r="A2" s="169"/>
      <c r="B2" s="170"/>
      <c r="C2" s="175" t="s">
        <v>77</v>
      </c>
      <c r="D2" s="165" t="s">
        <v>126</v>
      </c>
      <c r="E2" s="178" t="s">
        <v>78</v>
      </c>
      <c r="F2" s="155" t="s">
        <v>100</v>
      </c>
      <c r="G2" s="155" t="s">
        <v>63</v>
      </c>
      <c r="H2" s="155" t="s">
        <v>79</v>
      </c>
      <c r="I2" s="155" t="s">
        <v>80</v>
      </c>
      <c r="J2" s="155" t="s">
        <v>81</v>
      </c>
      <c r="K2" s="160" t="s">
        <v>86</v>
      </c>
      <c r="L2" s="158" t="s">
        <v>83</v>
      </c>
      <c r="M2" s="181"/>
      <c r="N2" s="181"/>
      <c r="O2" s="159"/>
      <c r="P2" s="155" t="s">
        <v>58</v>
      </c>
      <c r="Q2" s="160" t="s">
        <v>85</v>
      </c>
      <c r="R2" s="158" t="s">
        <v>57</v>
      </c>
      <c r="S2" s="159"/>
      <c r="T2" s="158" t="s">
        <v>56</v>
      </c>
      <c r="U2" s="159"/>
      <c r="V2" s="155" t="s">
        <v>84</v>
      </c>
    </row>
    <row r="3" spans="1:22" ht="27" customHeight="1" x14ac:dyDescent="0.25">
      <c r="A3" s="171"/>
      <c r="B3" s="172"/>
      <c r="C3" s="176"/>
      <c r="D3" s="165"/>
      <c r="E3" s="179"/>
      <c r="F3" s="156"/>
      <c r="G3" s="156"/>
      <c r="H3" s="156"/>
      <c r="I3" s="156"/>
      <c r="J3" s="156"/>
      <c r="K3" s="161"/>
      <c r="L3" s="182" t="s">
        <v>26</v>
      </c>
      <c r="M3" s="183"/>
      <c r="N3" s="184"/>
      <c r="O3" s="160" t="s">
        <v>73</v>
      </c>
      <c r="P3" s="156"/>
      <c r="Q3" s="161"/>
      <c r="R3" s="155" t="s">
        <v>27</v>
      </c>
      <c r="S3" s="160" t="s">
        <v>70</v>
      </c>
      <c r="T3" s="155" t="s">
        <v>27</v>
      </c>
      <c r="U3" s="163" t="s">
        <v>76</v>
      </c>
      <c r="V3" s="156"/>
    </row>
    <row r="4" spans="1:22" ht="69" customHeight="1" x14ac:dyDescent="0.25">
      <c r="A4" s="173"/>
      <c r="B4" s="174"/>
      <c r="C4" s="177"/>
      <c r="D4" s="165"/>
      <c r="E4" s="180"/>
      <c r="F4" s="157"/>
      <c r="G4" s="157"/>
      <c r="H4" s="157"/>
      <c r="I4" s="157"/>
      <c r="J4" s="157"/>
      <c r="K4" s="162"/>
      <c r="L4" s="75" t="s">
        <v>74</v>
      </c>
      <c r="M4" s="75" t="s">
        <v>75</v>
      </c>
      <c r="N4" s="75" t="s">
        <v>38</v>
      </c>
      <c r="O4" s="162"/>
      <c r="P4" s="157"/>
      <c r="Q4" s="162"/>
      <c r="R4" s="157"/>
      <c r="S4" s="162"/>
      <c r="T4" s="157"/>
      <c r="U4" s="164"/>
      <c r="V4" s="157"/>
    </row>
    <row r="5" spans="1:22" s="25" customFormat="1" ht="18.75" customHeight="1" x14ac:dyDescent="0.25">
      <c r="A5" s="169"/>
      <c r="B5" s="170"/>
      <c r="C5" s="49" t="s">
        <v>40</v>
      </c>
      <c r="D5" s="49"/>
      <c r="E5" s="88" t="s">
        <v>41</v>
      </c>
      <c r="F5" s="89" t="s">
        <v>42</v>
      </c>
      <c r="G5" s="90" t="s">
        <v>43</v>
      </c>
      <c r="H5" s="89" t="s">
        <v>44</v>
      </c>
      <c r="I5" s="89" t="s">
        <v>45</v>
      </c>
      <c r="J5" s="90" t="s">
        <v>87</v>
      </c>
      <c r="K5" s="91" t="s">
        <v>47</v>
      </c>
      <c r="L5" s="149" t="s">
        <v>48</v>
      </c>
      <c r="M5" s="168"/>
      <c r="N5" s="168"/>
      <c r="O5" s="150"/>
      <c r="P5" s="89" t="s">
        <v>49</v>
      </c>
      <c r="Q5" s="91" t="s">
        <v>51</v>
      </c>
      <c r="R5" s="149" t="s">
        <v>52</v>
      </c>
      <c r="S5" s="150"/>
      <c r="T5" s="149" t="s">
        <v>53</v>
      </c>
      <c r="U5" s="150"/>
      <c r="V5" s="90" t="s">
        <v>54</v>
      </c>
    </row>
    <row r="6" spans="1:22" s="76" customFormat="1" ht="20.100000000000001" customHeight="1" x14ac:dyDescent="0.25">
      <c r="A6" s="87">
        <v>1</v>
      </c>
      <c r="B6" s="80"/>
      <c r="C6" s="81" t="s">
        <v>145</v>
      </c>
      <c r="D6" s="81"/>
      <c r="E6" s="81"/>
      <c r="F6" s="82"/>
      <c r="G6" s="82"/>
      <c r="H6" s="82"/>
      <c r="I6" s="82"/>
      <c r="J6" s="82"/>
      <c r="K6" s="83"/>
      <c r="L6" s="82"/>
      <c r="M6" s="82"/>
      <c r="N6" s="82"/>
      <c r="O6" s="83"/>
      <c r="P6" s="82"/>
      <c r="Q6" s="83"/>
      <c r="R6" s="84"/>
      <c r="S6" s="85"/>
      <c r="T6" s="84"/>
      <c r="U6" s="85"/>
      <c r="V6" s="86"/>
    </row>
    <row r="7" spans="1:22" s="77" customFormat="1" ht="20.100000000000001" customHeight="1" x14ac:dyDescent="0.25">
      <c r="A7" s="92"/>
      <c r="B7" s="93" t="s">
        <v>146</v>
      </c>
      <c r="C7" s="93" t="s">
        <v>147</v>
      </c>
      <c r="D7" s="93"/>
      <c r="E7" s="93"/>
      <c r="F7" s="94">
        <v>3</v>
      </c>
      <c r="G7" s="94">
        <f>SUM(G8:G10)</f>
        <v>1225860</v>
      </c>
      <c r="H7" s="94">
        <f>SUM(H8:H10)</f>
        <v>0</v>
      </c>
      <c r="I7" s="94">
        <f>SUM(I8:I10)</f>
        <v>0</v>
      </c>
      <c r="J7" s="94">
        <f t="shared" ref="J7:J21" si="0">G7+H7+I7</f>
        <v>1225860</v>
      </c>
      <c r="K7" s="95">
        <f>(J7/('Table I'!G11-'Table I'!G9)*100)</f>
        <v>63.516062176165796</v>
      </c>
      <c r="L7" s="94">
        <f>SUM(L8:L10)</f>
        <v>1225860</v>
      </c>
      <c r="M7" s="94">
        <f>SUM(M8:M10)</f>
        <v>0</v>
      </c>
      <c r="N7" s="94">
        <f t="shared" ref="N7:N21" si="1">L7+M7</f>
        <v>1225860</v>
      </c>
      <c r="O7" s="95">
        <f>(N7)/'Table I'!K11*100</f>
        <v>63.516062176165796</v>
      </c>
      <c r="P7" s="94">
        <f>SUM(P8:P10)</f>
        <v>0</v>
      </c>
      <c r="Q7" s="95">
        <f>(P7+J7)/(P22+'Table I'!G11-'Table I'!G9)*100</f>
        <v>63.516062176165796</v>
      </c>
      <c r="R7" s="94">
        <f>SUM(R8:R10)</f>
        <v>1175860</v>
      </c>
      <c r="S7" s="95">
        <f>(R7)/'Table I'!G6*100</f>
        <v>95.921230809390963</v>
      </c>
      <c r="T7" s="94">
        <f>SUM(T8:T10)</f>
        <v>0</v>
      </c>
      <c r="U7" s="95">
        <f>(T7)/'Table I'!G6*100</f>
        <v>0</v>
      </c>
      <c r="V7" s="94">
        <f>SUM(V8:V10)</f>
        <v>1225860</v>
      </c>
    </row>
    <row r="8" spans="1:22" ht="20.100000000000001" customHeight="1" x14ac:dyDescent="0.25">
      <c r="A8" s="96"/>
      <c r="B8" s="97"/>
      <c r="C8" s="97" t="s">
        <v>148</v>
      </c>
      <c r="D8" s="97" t="s">
        <v>169</v>
      </c>
      <c r="E8" s="97" t="s">
        <v>149</v>
      </c>
      <c r="F8" s="98"/>
      <c r="G8" s="98">
        <v>1156000</v>
      </c>
      <c r="H8" s="98">
        <v>0</v>
      </c>
      <c r="I8" s="98"/>
      <c r="J8" s="98">
        <f t="shared" si="0"/>
        <v>1156000</v>
      </c>
      <c r="K8" s="99">
        <f>(J8/('Table I'!G11-'Table I'!G9)*100)</f>
        <v>59.896373056994825</v>
      </c>
      <c r="L8" s="98">
        <v>1156000</v>
      </c>
      <c r="M8" s="98"/>
      <c r="N8" s="98">
        <f t="shared" si="1"/>
        <v>1156000</v>
      </c>
      <c r="O8" s="99">
        <f>(N8)/'Table I'!K11*100</f>
        <v>59.896373056994825</v>
      </c>
      <c r="P8" s="98">
        <v>0</v>
      </c>
      <c r="Q8" s="99">
        <f>(P8+J8)/(P22+'Table I'!G11-'Table I'!G9)*100</f>
        <v>59.896373056994825</v>
      </c>
      <c r="R8" s="98">
        <v>1106000</v>
      </c>
      <c r="S8" s="99">
        <f>(R8)/'Table I'!G6*100</f>
        <v>90.22237449627201</v>
      </c>
      <c r="T8" s="98">
        <v>0</v>
      </c>
      <c r="U8" s="99">
        <f>(T8)/'Table I'!G6*100</f>
        <v>0</v>
      </c>
      <c r="V8" s="98">
        <v>1156000</v>
      </c>
    </row>
    <row r="9" spans="1:22" ht="20.100000000000001" customHeight="1" x14ac:dyDescent="0.25">
      <c r="A9" s="96"/>
      <c r="B9" s="97"/>
      <c r="C9" s="97" t="s">
        <v>150</v>
      </c>
      <c r="D9" s="97" t="s">
        <v>170</v>
      </c>
      <c r="E9" s="97" t="s">
        <v>151</v>
      </c>
      <c r="F9" s="98"/>
      <c r="G9" s="98">
        <v>69790</v>
      </c>
      <c r="H9" s="98">
        <v>0</v>
      </c>
      <c r="I9" s="98"/>
      <c r="J9" s="98">
        <f t="shared" si="0"/>
        <v>69790</v>
      </c>
      <c r="K9" s="99">
        <f>(J9/('Table I'!G11-'Table I'!G9)*100)</f>
        <v>3.6160621761658032</v>
      </c>
      <c r="L9" s="98">
        <v>69790</v>
      </c>
      <c r="M9" s="98"/>
      <c r="N9" s="98">
        <f t="shared" si="1"/>
        <v>69790</v>
      </c>
      <c r="O9" s="99">
        <f>(N9)/'Table I'!K11*100</f>
        <v>3.6160621761658032</v>
      </c>
      <c r="P9" s="98">
        <v>0</v>
      </c>
      <c r="Q9" s="99">
        <f>(P9+J9)/(P22+'Table I'!G11-'Table I'!G9)*100</f>
        <v>3.6160621761658032</v>
      </c>
      <c r="R9" s="98">
        <v>69790</v>
      </c>
      <c r="S9" s="99">
        <f>(R9)/'Table I'!G6*100</f>
        <v>5.6931460362521005</v>
      </c>
      <c r="T9" s="98">
        <v>0</v>
      </c>
      <c r="U9" s="99">
        <f>(T9)/'Table I'!G6*100</f>
        <v>0</v>
      </c>
      <c r="V9" s="98">
        <v>69790</v>
      </c>
    </row>
    <row r="10" spans="1:22" ht="20.100000000000001" customHeight="1" x14ac:dyDescent="0.25">
      <c r="A10" s="96"/>
      <c r="B10" s="97"/>
      <c r="C10" s="97" t="s">
        <v>152</v>
      </c>
      <c r="D10" s="97" t="s">
        <v>170</v>
      </c>
      <c r="E10" s="97" t="s">
        <v>153</v>
      </c>
      <c r="F10" s="98"/>
      <c r="G10" s="98">
        <v>70</v>
      </c>
      <c r="H10" s="98">
        <v>0</v>
      </c>
      <c r="I10" s="98"/>
      <c r="J10" s="98">
        <f t="shared" si="0"/>
        <v>70</v>
      </c>
      <c r="K10" s="99">
        <f>(J10/('Table I'!G11-'Table I'!G9)*100)</f>
        <v>3.6269430051813472E-3</v>
      </c>
      <c r="L10" s="98">
        <v>70</v>
      </c>
      <c r="M10" s="98"/>
      <c r="N10" s="98">
        <f t="shared" si="1"/>
        <v>70</v>
      </c>
      <c r="O10" s="99">
        <f>(N10)/'Table I'!K11*100</f>
        <v>3.6269430051813472E-3</v>
      </c>
      <c r="P10" s="98">
        <v>0</v>
      </c>
      <c r="Q10" s="99">
        <f>(P10+J10)/(P22+'Table I'!G11-'Table I'!G9)*100</f>
        <v>3.6269430051813472E-3</v>
      </c>
      <c r="R10" s="98">
        <v>70</v>
      </c>
      <c r="S10" s="99">
        <f>(R10)/'Table I'!G6*100</f>
        <v>5.7102768668526585E-3</v>
      </c>
      <c r="T10" s="98">
        <v>0</v>
      </c>
      <c r="U10" s="99">
        <f>(T10)/'Table I'!G6*100</f>
        <v>0</v>
      </c>
      <c r="V10" s="98">
        <v>70</v>
      </c>
    </row>
    <row r="11" spans="1:22" s="77" customFormat="1" ht="20.100000000000001" customHeight="1" x14ac:dyDescent="0.25">
      <c r="A11" s="92"/>
      <c r="B11" s="93" t="s">
        <v>154</v>
      </c>
      <c r="C11" s="93" t="s">
        <v>155</v>
      </c>
      <c r="D11" s="93"/>
      <c r="E11" s="93"/>
      <c r="F11" s="94">
        <v>0</v>
      </c>
      <c r="G11" s="94">
        <v>0</v>
      </c>
      <c r="H11" s="94">
        <v>0</v>
      </c>
      <c r="I11" s="94">
        <v>0</v>
      </c>
      <c r="J11" s="94">
        <f t="shared" si="0"/>
        <v>0</v>
      </c>
      <c r="K11" s="95">
        <f>(J11/('Table I'!G11-'Table I'!G9)*100)</f>
        <v>0</v>
      </c>
      <c r="L11" s="94">
        <v>0</v>
      </c>
      <c r="M11" s="94">
        <v>0</v>
      </c>
      <c r="N11" s="94">
        <f t="shared" si="1"/>
        <v>0</v>
      </c>
      <c r="O11" s="95">
        <f>(N11)/'Table I'!K11*100</f>
        <v>0</v>
      </c>
      <c r="P11" s="94">
        <v>0</v>
      </c>
      <c r="Q11" s="95">
        <f>(P11+J11)/(P22+'Table I'!G11-'Table I'!G9)*100</f>
        <v>0</v>
      </c>
      <c r="R11" s="94">
        <v>0</v>
      </c>
      <c r="S11" s="95">
        <v>0</v>
      </c>
      <c r="T11" s="94">
        <v>0</v>
      </c>
      <c r="U11" s="95">
        <v>0</v>
      </c>
      <c r="V11" s="94">
        <v>0</v>
      </c>
    </row>
    <row r="12" spans="1:22" s="77" customFormat="1" ht="20.100000000000001" customHeight="1" x14ac:dyDescent="0.25">
      <c r="A12" s="92"/>
      <c r="B12" s="93" t="s">
        <v>156</v>
      </c>
      <c r="C12" s="93" t="s">
        <v>157</v>
      </c>
      <c r="D12" s="93"/>
      <c r="E12" s="93"/>
      <c r="F12" s="94">
        <v>0</v>
      </c>
      <c r="G12" s="94">
        <v>0</v>
      </c>
      <c r="H12" s="94">
        <v>0</v>
      </c>
      <c r="I12" s="94">
        <v>0</v>
      </c>
      <c r="J12" s="94">
        <f t="shared" si="0"/>
        <v>0</v>
      </c>
      <c r="K12" s="95">
        <f>(J12/('Table I'!G11-'Table I'!G9)*100)</f>
        <v>0</v>
      </c>
      <c r="L12" s="94">
        <v>0</v>
      </c>
      <c r="M12" s="94">
        <v>0</v>
      </c>
      <c r="N12" s="94">
        <f t="shared" si="1"/>
        <v>0</v>
      </c>
      <c r="O12" s="95">
        <f>(N12)/'Table I'!K11*100</f>
        <v>0</v>
      </c>
      <c r="P12" s="94">
        <v>0</v>
      </c>
      <c r="Q12" s="95">
        <f>(P12+J12)/(P22+'Table I'!G11-'Table I'!G9)*100</f>
        <v>0</v>
      </c>
      <c r="R12" s="94">
        <v>0</v>
      </c>
      <c r="S12" s="95">
        <v>0</v>
      </c>
      <c r="T12" s="94">
        <v>0</v>
      </c>
      <c r="U12" s="95">
        <v>0</v>
      </c>
      <c r="V12" s="94">
        <v>0</v>
      </c>
    </row>
    <row r="13" spans="1:22" s="77" customFormat="1" ht="20.100000000000001" customHeight="1" x14ac:dyDescent="0.25">
      <c r="A13" s="92"/>
      <c r="B13" s="93" t="s">
        <v>158</v>
      </c>
      <c r="C13" s="93" t="s">
        <v>159</v>
      </c>
      <c r="D13" s="93"/>
      <c r="E13" s="93"/>
      <c r="F13" s="94">
        <v>0</v>
      </c>
      <c r="G13" s="94">
        <v>0</v>
      </c>
      <c r="H13" s="94">
        <v>0</v>
      </c>
      <c r="I13" s="94">
        <v>0</v>
      </c>
      <c r="J13" s="94">
        <f t="shared" si="0"/>
        <v>0</v>
      </c>
      <c r="K13" s="95">
        <f>(J13/('Table I'!G11-'Table I'!G9)*100)</f>
        <v>0</v>
      </c>
      <c r="L13" s="94">
        <v>0</v>
      </c>
      <c r="M13" s="94">
        <v>0</v>
      </c>
      <c r="N13" s="94">
        <f t="shared" si="1"/>
        <v>0</v>
      </c>
      <c r="O13" s="95">
        <f>(N13)/'Table I'!K11*100</f>
        <v>0</v>
      </c>
      <c r="P13" s="94">
        <v>0</v>
      </c>
      <c r="Q13" s="95">
        <f>(P13+J13)/(P22+'Table I'!G11-'Table I'!G9)*100</f>
        <v>0</v>
      </c>
      <c r="R13" s="94">
        <v>0</v>
      </c>
      <c r="S13" s="95">
        <v>0</v>
      </c>
      <c r="T13" s="94">
        <v>0</v>
      </c>
      <c r="U13" s="95">
        <v>0</v>
      </c>
      <c r="V13" s="94">
        <v>0</v>
      </c>
    </row>
    <row r="14" spans="1:22" s="78" customFormat="1" ht="20.100000000000001" customHeight="1" x14ac:dyDescent="0.25">
      <c r="A14" s="100"/>
      <c r="B14" s="101"/>
      <c r="C14" s="101" t="s">
        <v>160</v>
      </c>
      <c r="D14" s="101"/>
      <c r="E14" s="101"/>
      <c r="F14" s="102">
        <v>3</v>
      </c>
      <c r="G14" s="102">
        <f>G7+G11+G12+G13</f>
        <v>1225860</v>
      </c>
      <c r="H14" s="102">
        <f>H7+H11+H12+H13</f>
        <v>0</v>
      </c>
      <c r="I14" s="102">
        <f>I7+I11+I12+I13</f>
        <v>0</v>
      </c>
      <c r="J14" s="102">
        <f t="shared" si="0"/>
        <v>1225860</v>
      </c>
      <c r="K14" s="103">
        <f>(J14/('Table I'!G11-'Table I'!G9)*100)</f>
        <v>63.516062176165796</v>
      </c>
      <c r="L14" s="102">
        <f>L7+L11+L12+L13</f>
        <v>1225860</v>
      </c>
      <c r="M14" s="102">
        <f>M7+M11+M12+M13</f>
        <v>0</v>
      </c>
      <c r="N14" s="102">
        <f t="shared" si="1"/>
        <v>1225860</v>
      </c>
      <c r="O14" s="103">
        <f>(N14)/'Table I'!K11*100</f>
        <v>63.516062176165796</v>
      </c>
      <c r="P14" s="102">
        <f>P7+P11+P12+P13</f>
        <v>0</v>
      </c>
      <c r="Q14" s="103">
        <f>(P14+J14)/(P22+'Table I'!G11-'Table I'!G9)*100</f>
        <v>63.516062176165796</v>
      </c>
      <c r="R14" s="102">
        <f>R7+R11+R12+R13</f>
        <v>1175860</v>
      </c>
      <c r="S14" s="103">
        <f>(R14)/'Table I'!G6*100</f>
        <v>95.921230809390963</v>
      </c>
      <c r="T14" s="102">
        <f>T7+T11+T12+T13</f>
        <v>0</v>
      </c>
      <c r="U14" s="103">
        <f>(T14)/'Table I'!G6*100</f>
        <v>0</v>
      </c>
      <c r="V14" s="102">
        <f>V7+V11+V12+V13</f>
        <v>1225860</v>
      </c>
    </row>
    <row r="15" spans="1:22" s="76" customFormat="1" ht="20.100000000000001" customHeight="1" x14ac:dyDescent="0.25">
      <c r="A15" s="104">
        <v>2</v>
      </c>
      <c r="B15" s="105"/>
      <c r="C15" s="105" t="s">
        <v>161</v>
      </c>
      <c r="D15" s="105"/>
      <c r="E15" s="105"/>
      <c r="F15" s="106"/>
      <c r="G15" s="106"/>
      <c r="H15" s="106"/>
      <c r="I15" s="106"/>
      <c r="J15" s="106">
        <f t="shared" si="0"/>
        <v>0</v>
      </c>
      <c r="K15" s="107">
        <f>(J15/('Table I'!G11-'Table I'!G9)*100)</f>
        <v>0</v>
      </c>
      <c r="L15" s="106"/>
      <c r="M15" s="106"/>
      <c r="N15" s="106">
        <f t="shared" si="1"/>
        <v>0</v>
      </c>
      <c r="O15" s="107">
        <f>(N15)/'Table I'!K11*100</f>
        <v>0</v>
      </c>
      <c r="P15" s="106"/>
      <c r="Q15" s="107">
        <f>(P15+J15)/(P22+'Table I'!G11-'Table I'!G9)*100</f>
        <v>0</v>
      </c>
      <c r="R15" s="106"/>
      <c r="S15" s="107">
        <v>0</v>
      </c>
      <c r="T15" s="106"/>
      <c r="U15" s="107">
        <v>0</v>
      </c>
      <c r="V15" s="106"/>
    </row>
    <row r="16" spans="1:22" s="77" customFormat="1" ht="20.100000000000001" customHeight="1" x14ac:dyDescent="0.25">
      <c r="A16" s="92"/>
      <c r="B16" s="93" t="s">
        <v>146</v>
      </c>
      <c r="C16" s="93" t="s">
        <v>162</v>
      </c>
      <c r="D16" s="93"/>
      <c r="E16" s="93"/>
      <c r="F16" s="94">
        <v>0</v>
      </c>
      <c r="G16" s="94">
        <v>0</v>
      </c>
      <c r="H16" s="94">
        <v>0</v>
      </c>
      <c r="I16" s="94">
        <v>0</v>
      </c>
      <c r="J16" s="94">
        <f t="shared" si="0"/>
        <v>0</v>
      </c>
      <c r="K16" s="95">
        <f>(J16/('Table I'!G11-'Table I'!G9)*100)</f>
        <v>0</v>
      </c>
      <c r="L16" s="94">
        <v>0</v>
      </c>
      <c r="M16" s="94">
        <v>0</v>
      </c>
      <c r="N16" s="94">
        <f t="shared" si="1"/>
        <v>0</v>
      </c>
      <c r="O16" s="95">
        <f>(N16)/'Table I'!K11*100</f>
        <v>0</v>
      </c>
      <c r="P16" s="94">
        <v>0</v>
      </c>
      <c r="Q16" s="95">
        <f>(P16+J16)/(P22+'Table I'!G11-'Table I'!G9)*100</f>
        <v>0</v>
      </c>
      <c r="R16" s="94">
        <v>0</v>
      </c>
      <c r="S16" s="95">
        <v>0</v>
      </c>
      <c r="T16" s="94">
        <v>0</v>
      </c>
      <c r="U16" s="95">
        <v>0</v>
      </c>
      <c r="V16" s="94">
        <v>0</v>
      </c>
    </row>
    <row r="17" spans="1:22" s="77" customFormat="1" ht="20.100000000000001" customHeight="1" x14ac:dyDescent="0.25">
      <c r="A17" s="92"/>
      <c r="B17" s="93" t="s">
        <v>154</v>
      </c>
      <c r="C17" s="93" t="s">
        <v>163</v>
      </c>
      <c r="D17" s="93"/>
      <c r="E17" s="93"/>
      <c r="F17" s="94">
        <v>0</v>
      </c>
      <c r="G17" s="94">
        <v>0</v>
      </c>
      <c r="H17" s="94">
        <v>0</v>
      </c>
      <c r="I17" s="94">
        <v>0</v>
      </c>
      <c r="J17" s="94">
        <f t="shared" si="0"/>
        <v>0</v>
      </c>
      <c r="K17" s="95">
        <f>(J17/('Table I'!G11-'Table I'!G9)*100)</f>
        <v>0</v>
      </c>
      <c r="L17" s="94">
        <v>0</v>
      </c>
      <c r="M17" s="94">
        <v>0</v>
      </c>
      <c r="N17" s="94">
        <f t="shared" si="1"/>
        <v>0</v>
      </c>
      <c r="O17" s="95">
        <f>(N17)/'Table I'!K11*100</f>
        <v>0</v>
      </c>
      <c r="P17" s="94">
        <v>0</v>
      </c>
      <c r="Q17" s="95">
        <f>(P17+J17)/(P22+'Table I'!G11-'Table I'!G9)*100</f>
        <v>0</v>
      </c>
      <c r="R17" s="94">
        <v>0</v>
      </c>
      <c r="S17" s="95">
        <v>0</v>
      </c>
      <c r="T17" s="94">
        <v>0</v>
      </c>
      <c r="U17" s="95">
        <v>0</v>
      </c>
      <c r="V17" s="94">
        <v>0</v>
      </c>
    </row>
    <row r="18" spans="1:22" s="77" customFormat="1" ht="20.100000000000001" customHeight="1" x14ac:dyDescent="0.25">
      <c r="A18" s="92"/>
      <c r="B18" s="93" t="s">
        <v>156</v>
      </c>
      <c r="C18" s="93" t="s">
        <v>164</v>
      </c>
      <c r="D18" s="93"/>
      <c r="E18" s="93"/>
      <c r="F18" s="94">
        <v>0</v>
      </c>
      <c r="G18" s="94">
        <v>0</v>
      </c>
      <c r="H18" s="94">
        <v>0</v>
      </c>
      <c r="I18" s="94">
        <v>0</v>
      </c>
      <c r="J18" s="94">
        <f t="shared" si="0"/>
        <v>0</v>
      </c>
      <c r="K18" s="95">
        <f>(J18/('Table I'!G11-'Table I'!G9)*100)</f>
        <v>0</v>
      </c>
      <c r="L18" s="94">
        <v>0</v>
      </c>
      <c r="M18" s="94">
        <v>0</v>
      </c>
      <c r="N18" s="94">
        <f t="shared" si="1"/>
        <v>0</v>
      </c>
      <c r="O18" s="95">
        <f>(N18)/'Table I'!K11*100</f>
        <v>0</v>
      </c>
      <c r="P18" s="94">
        <v>0</v>
      </c>
      <c r="Q18" s="95">
        <f>(P18+J18)/(P22+'Table I'!G11-'Table I'!G9)*100</f>
        <v>0</v>
      </c>
      <c r="R18" s="94">
        <v>0</v>
      </c>
      <c r="S18" s="95">
        <v>0</v>
      </c>
      <c r="T18" s="94">
        <v>0</v>
      </c>
      <c r="U18" s="95">
        <v>0</v>
      </c>
      <c r="V18" s="94">
        <v>0</v>
      </c>
    </row>
    <row r="19" spans="1:22" s="77" customFormat="1" ht="20.100000000000001" customHeight="1" x14ac:dyDescent="0.25">
      <c r="A19" s="92"/>
      <c r="B19" s="93" t="s">
        <v>158</v>
      </c>
      <c r="C19" s="93" t="s">
        <v>165</v>
      </c>
      <c r="D19" s="93"/>
      <c r="E19" s="93"/>
      <c r="F19" s="94">
        <v>0</v>
      </c>
      <c r="G19" s="94">
        <v>0</v>
      </c>
      <c r="H19" s="94">
        <v>0</v>
      </c>
      <c r="I19" s="94">
        <v>0</v>
      </c>
      <c r="J19" s="94">
        <f t="shared" si="0"/>
        <v>0</v>
      </c>
      <c r="K19" s="95">
        <f>(J19/('Table I'!G11-'Table I'!G9)*100)</f>
        <v>0</v>
      </c>
      <c r="L19" s="94">
        <v>0</v>
      </c>
      <c r="M19" s="94">
        <v>0</v>
      </c>
      <c r="N19" s="94">
        <f t="shared" si="1"/>
        <v>0</v>
      </c>
      <c r="O19" s="95">
        <f>(N19)/'Table I'!K11*100</f>
        <v>0</v>
      </c>
      <c r="P19" s="94">
        <v>0</v>
      </c>
      <c r="Q19" s="95">
        <f>(P19+J19)/(P22+'Table I'!G11-'Table I'!G9)*100</f>
        <v>0</v>
      </c>
      <c r="R19" s="94">
        <v>0</v>
      </c>
      <c r="S19" s="95">
        <v>0</v>
      </c>
      <c r="T19" s="94">
        <v>0</v>
      </c>
      <c r="U19" s="95">
        <v>0</v>
      </c>
      <c r="V19" s="94">
        <v>0</v>
      </c>
    </row>
    <row r="20" spans="1:22" s="77" customFormat="1" ht="20.100000000000001" customHeight="1" x14ac:dyDescent="0.25">
      <c r="A20" s="92"/>
      <c r="B20" s="93" t="s">
        <v>166</v>
      </c>
      <c r="C20" s="93" t="s">
        <v>159</v>
      </c>
      <c r="D20" s="93"/>
      <c r="E20" s="93"/>
      <c r="F20" s="94">
        <v>0</v>
      </c>
      <c r="G20" s="94">
        <v>0</v>
      </c>
      <c r="H20" s="94">
        <v>0</v>
      </c>
      <c r="I20" s="94">
        <v>0</v>
      </c>
      <c r="J20" s="94">
        <f t="shared" si="0"/>
        <v>0</v>
      </c>
      <c r="K20" s="95">
        <f>(J20/('Table I'!G11-'Table I'!G9)*100)</f>
        <v>0</v>
      </c>
      <c r="L20" s="94">
        <v>0</v>
      </c>
      <c r="M20" s="94">
        <v>0</v>
      </c>
      <c r="N20" s="94">
        <f t="shared" si="1"/>
        <v>0</v>
      </c>
      <c r="O20" s="95">
        <f>(N20)/'Table I'!K11*100</f>
        <v>0</v>
      </c>
      <c r="P20" s="94">
        <v>0</v>
      </c>
      <c r="Q20" s="95">
        <f>(P20+J20)/(P22+'Table I'!G11-'Table I'!G9)*100</f>
        <v>0</v>
      </c>
      <c r="R20" s="94">
        <v>0</v>
      </c>
      <c r="S20" s="95">
        <v>0</v>
      </c>
      <c r="T20" s="94">
        <v>0</v>
      </c>
      <c r="U20" s="95">
        <v>0</v>
      </c>
      <c r="V20" s="94">
        <v>0</v>
      </c>
    </row>
    <row r="21" spans="1:22" s="78" customFormat="1" ht="20.100000000000001" customHeight="1" thickBot="1" x14ac:dyDescent="0.3">
      <c r="A21" s="100"/>
      <c r="B21" s="101"/>
      <c r="C21" s="101" t="s">
        <v>167</v>
      </c>
      <c r="D21" s="101"/>
      <c r="E21" s="101"/>
      <c r="F21" s="102">
        <v>0</v>
      </c>
      <c r="G21" s="102">
        <f>+G16+G17+G18+G19+G20</f>
        <v>0</v>
      </c>
      <c r="H21" s="102">
        <f>+H16+H17+H18+H19+H20</f>
        <v>0</v>
      </c>
      <c r="I21" s="102">
        <f>+I16+I17+I18+I19+I20</f>
        <v>0</v>
      </c>
      <c r="J21" s="102">
        <f t="shared" si="0"/>
        <v>0</v>
      </c>
      <c r="K21" s="103">
        <f>(J21/('Table I'!G11-'Table I'!G9)*100)</f>
        <v>0</v>
      </c>
      <c r="L21" s="102">
        <f>+L16+L17+L18+L19+L20</f>
        <v>0</v>
      </c>
      <c r="M21" s="102">
        <f>+M16+M17+M18+M19+M20</f>
        <v>0</v>
      </c>
      <c r="N21" s="102">
        <f t="shared" si="1"/>
        <v>0</v>
      </c>
      <c r="O21" s="103">
        <f>(N21)/'Table I'!K11*100</f>
        <v>0</v>
      </c>
      <c r="P21" s="102">
        <f>+P16+P17+P18+P19+P20</f>
        <v>0</v>
      </c>
      <c r="Q21" s="103">
        <f>(P21+J21)/(P22+'Table I'!G11-'Table I'!G9)*100</f>
        <v>0</v>
      </c>
      <c r="R21" s="102">
        <f>+R16+R17+R18+R19+R20</f>
        <v>0</v>
      </c>
      <c r="S21" s="103">
        <v>0</v>
      </c>
      <c r="T21" s="102">
        <f>+T16+T17+T18+T19+T20</f>
        <v>0</v>
      </c>
      <c r="U21" s="103">
        <v>0</v>
      </c>
      <c r="V21" s="102">
        <f>+V16+V17+V18+V19+V20</f>
        <v>0</v>
      </c>
    </row>
    <row r="22" spans="1:22" s="76" customFormat="1" ht="20.100000000000001" customHeight="1" thickBot="1" x14ac:dyDescent="0.3">
      <c r="A22" s="108"/>
      <c r="B22" s="109"/>
      <c r="C22" s="109" t="s">
        <v>168</v>
      </c>
      <c r="D22" s="109"/>
      <c r="E22" s="109"/>
      <c r="F22" s="110">
        <v>3</v>
      </c>
      <c r="G22" s="110">
        <f t="shared" ref="G22:V22" si="2">G14+G21</f>
        <v>1225860</v>
      </c>
      <c r="H22" s="110">
        <f t="shared" si="2"/>
        <v>0</v>
      </c>
      <c r="I22" s="110">
        <f t="shared" si="2"/>
        <v>0</v>
      </c>
      <c r="J22" s="110">
        <f t="shared" si="2"/>
        <v>1225860</v>
      </c>
      <c r="K22" s="111">
        <f t="shared" si="2"/>
        <v>63.516062176165796</v>
      </c>
      <c r="L22" s="110">
        <f t="shared" si="2"/>
        <v>1225860</v>
      </c>
      <c r="M22" s="110">
        <f t="shared" si="2"/>
        <v>0</v>
      </c>
      <c r="N22" s="110">
        <f t="shared" si="2"/>
        <v>1225860</v>
      </c>
      <c r="O22" s="111">
        <f t="shared" si="2"/>
        <v>63.516062176165796</v>
      </c>
      <c r="P22" s="110">
        <f t="shared" si="2"/>
        <v>0</v>
      </c>
      <c r="Q22" s="111">
        <f t="shared" si="2"/>
        <v>63.516062176165796</v>
      </c>
      <c r="R22" s="110">
        <f t="shared" si="2"/>
        <v>1175860</v>
      </c>
      <c r="S22" s="111">
        <f t="shared" si="2"/>
        <v>95.921230809390963</v>
      </c>
      <c r="T22" s="110">
        <f t="shared" si="2"/>
        <v>0</v>
      </c>
      <c r="U22" s="111">
        <f t="shared" si="2"/>
        <v>0</v>
      </c>
      <c r="V22" s="112">
        <f t="shared" si="2"/>
        <v>1225860</v>
      </c>
    </row>
    <row r="23" spans="1:22" ht="20.100000000000001" customHeight="1" x14ac:dyDescent="0.25"/>
    <row r="24" spans="1:22" ht="20.100000000000001" customHeight="1" x14ac:dyDescent="0.25"/>
    <row r="25" spans="1:22" ht="20.100000000000001" customHeight="1" x14ac:dyDescent="0.25"/>
    <row r="26" spans="1:22" ht="20.100000000000001" customHeight="1" x14ac:dyDescent="0.25"/>
    <row r="27" spans="1:22" ht="20.100000000000001" customHeight="1" x14ac:dyDescent="0.25"/>
    <row r="28" spans="1:22" ht="20.100000000000001" customHeight="1" x14ac:dyDescent="0.25"/>
    <row r="29" spans="1:22" ht="20.100000000000001" customHeight="1" x14ac:dyDescent="0.25"/>
    <row r="30" spans="1:22" ht="20.100000000000001" customHeight="1" x14ac:dyDescent="0.25"/>
    <row r="31" spans="1:22" ht="20.100000000000001" customHeight="1" x14ac:dyDescent="0.25"/>
    <row r="32" spans="1:22" ht="20.100000000000001" customHeight="1" x14ac:dyDescent="0.25"/>
    <row r="33" ht="20.100000000000001" customHeight="1" x14ac:dyDescent="0.25"/>
  </sheetData>
  <mergeCells count="27">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 ref="V2:V4"/>
    <mergeCell ref="R3:R4"/>
    <mergeCell ref="S3:S4"/>
    <mergeCell ref="T3:T4"/>
    <mergeCell ref="U3:U4"/>
    <mergeCell ref="G2:G4"/>
    <mergeCell ref="H2:H4"/>
    <mergeCell ref="I2:I4"/>
    <mergeCell ref="J2:J4"/>
    <mergeCell ref="T2:U2"/>
    <mergeCell ref="K2:K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0"/>
  <sheetViews>
    <sheetView topLeftCell="A46" workbookViewId="0">
      <selection activeCell="E60" sqref="E60"/>
    </sheetView>
  </sheetViews>
  <sheetFormatPr defaultColWidth="9.33203125" defaultRowHeight="12" x14ac:dyDescent="0.25"/>
  <cols>
    <col min="1" max="2" width="5.33203125" style="20" customWidth="1"/>
    <col min="3" max="3" width="25.109375" style="10" customWidth="1"/>
    <col min="4" max="4" width="15.6640625" style="20" customWidth="1"/>
    <col min="5" max="5" width="13.33203125" style="20" customWidth="1"/>
    <col min="6" max="9" width="15.77734375" style="20" customWidth="1"/>
    <col min="10" max="10" width="15.77734375" style="26" customWidth="1"/>
    <col min="11" max="13" width="15.77734375" style="20" customWidth="1"/>
    <col min="14" max="14" width="15.77734375" style="26" customWidth="1"/>
    <col min="15" max="15" width="15.77734375" style="20" customWidth="1"/>
    <col min="16" max="16" width="15.77734375" style="26" customWidth="1"/>
    <col min="17" max="17" width="15.77734375" style="20" customWidth="1"/>
    <col min="18" max="18" width="15.77734375" style="26" customWidth="1"/>
    <col min="19" max="19" width="15.77734375" style="20" customWidth="1"/>
    <col min="20" max="20" width="15.77734375" style="26" customWidth="1"/>
    <col min="21" max="24" width="15.77734375" style="20" customWidth="1"/>
    <col min="25" max="16384" width="9.33203125" style="20"/>
  </cols>
  <sheetData>
    <row r="1" spans="1:24" s="10" customFormat="1" ht="20.25" customHeight="1" x14ac:dyDescent="0.25">
      <c r="A1" s="185" t="s">
        <v>88</v>
      </c>
      <c r="B1" s="186"/>
      <c r="C1" s="186"/>
      <c r="D1" s="186"/>
      <c r="E1" s="186"/>
      <c r="F1" s="186"/>
      <c r="G1" s="186"/>
      <c r="H1" s="186"/>
      <c r="I1" s="186"/>
      <c r="J1" s="186"/>
      <c r="K1" s="186"/>
      <c r="L1" s="186"/>
      <c r="M1" s="186"/>
      <c r="N1" s="186"/>
      <c r="O1" s="186"/>
      <c r="P1" s="186"/>
      <c r="Q1" s="186"/>
      <c r="R1" s="186"/>
      <c r="S1" s="186"/>
      <c r="T1" s="186"/>
      <c r="U1" s="187"/>
    </row>
    <row r="2" spans="1:24" s="10" customFormat="1" ht="35.25" customHeight="1" x14ac:dyDescent="0.25">
      <c r="A2" s="188"/>
      <c r="B2" s="188"/>
      <c r="C2" s="191" t="s">
        <v>90</v>
      </c>
      <c r="D2" s="191" t="s">
        <v>78</v>
      </c>
      <c r="E2" s="191" t="s">
        <v>91</v>
      </c>
      <c r="F2" s="191" t="s">
        <v>63</v>
      </c>
      <c r="G2" s="191" t="s">
        <v>79</v>
      </c>
      <c r="H2" s="191" t="s">
        <v>80</v>
      </c>
      <c r="I2" s="191" t="s">
        <v>81</v>
      </c>
      <c r="J2" s="194" t="s">
        <v>82</v>
      </c>
      <c r="K2" s="196" t="s">
        <v>59</v>
      </c>
      <c r="L2" s="197"/>
      <c r="M2" s="197"/>
      <c r="N2" s="198"/>
      <c r="O2" s="191" t="s">
        <v>58</v>
      </c>
      <c r="P2" s="194" t="s">
        <v>92</v>
      </c>
      <c r="Q2" s="196" t="s">
        <v>57</v>
      </c>
      <c r="R2" s="198"/>
      <c r="S2" s="196" t="s">
        <v>56</v>
      </c>
      <c r="T2" s="198"/>
      <c r="U2" s="191" t="s">
        <v>84</v>
      </c>
      <c r="V2" s="202" t="s">
        <v>128</v>
      </c>
      <c r="W2" s="203"/>
      <c r="X2" s="203"/>
    </row>
    <row r="3" spans="1:24" s="10" customFormat="1" ht="26.1" customHeight="1" x14ac:dyDescent="0.25">
      <c r="A3" s="189"/>
      <c r="B3" s="189"/>
      <c r="C3" s="192"/>
      <c r="D3" s="192"/>
      <c r="E3" s="192"/>
      <c r="F3" s="192"/>
      <c r="G3" s="192"/>
      <c r="H3" s="192"/>
      <c r="I3" s="192"/>
      <c r="J3" s="200"/>
      <c r="K3" s="196" t="s">
        <v>26</v>
      </c>
      <c r="L3" s="197"/>
      <c r="M3" s="198"/>
      <c r="N3" s="194" t="s">
        <v>73</v>
      </c>
      <c r="O3" s="192"/>
      <c r="P3" s="200"/>
      <c r="Q3" s="191" t="s">
        <v>27</v>
      </c>
      <c r="R3" s="201" t="s">
        <v>103</v>
      </c>
      <c r="S3" s="191" t="s">
        <v>89</v>
      </c>
      <c r="T3" s="194" t="s">
        <v>93</v>
      </c>
      <c r="U3" s="192"/>
      <c r="V3" s="203" t="s">
        <v>129</v>
      </c>
      <c r="W3" s="203"/>
      <c r="X3" s="203"/>
    </row>
    <row r="4" spans="1:24" s="10" customFormat="1" ht="62.25" customHeight="1" x14ac:dyDescent="0.25">
      <c r="A4" s="190"/>
      <c r="B4" s="190"/>
      <c r="C4" s="193"/>
      <c r="D4" s="193"/>
      <c r="E4" s="193"/>
      <c r="F4" s="193"/>
      <c r="G4" s="193"/>
      <c r="H4" s="193"/>
      <c r="I4" s="193"/>
      <c r="J4" s="199"/>
      <c r="K4" s="18" t="s">
        <v>74</v>
      </c>
      <c r="L4" s="18" t="s">
        <v>75</v>
      </c>
      <c r="M4" s="18" t="s">
        <v>38</v>
      </c>
      <c r="N4" s="199"/>
      <c r="O4" s="193"/>
      <c r="P4" s="199"/>
      <c r="Q4" s="193"/>
      <c r="R4" s="195"/>
      <c r="S4" s="190"/>
      <c r="T4" s="195"/>
      <c r="U4" s="193"/>
      <c r="V4" s="42" t="s">
        <v>130</v>
      </c>
      <c r="W4" s="43" t="s">
        <v>131</v>
      </c>
      <c r="X4" s="43" t="s">
        <v>132</v>
      </c>
    </row>
    <row r="5" spans="1:24" s="25" customFormat="1" ht="29.25" customHeight="1" x14ac:dyDescent="0.25">
      <c r="A5" s="19"/>
      <c r="B5" s="19"/>
      <c r="C5" s="18" t="s">
        <v>40</v>
      </c>
      <c r="D5" s="17" t="s">
        <v>41</v>
      </c>
      <c r="E5" s="18" t="s">
        <v>42</v>
      </c>
      <c r="F5" s="17" t="s">
        <v>43</v>
      </c>
      <c r="G5" s="18" t="s">
        <v>44</v>
      </c>
      <c r="H5" s="18" t="s">
        <v>45</v>
      </c>
      <c r="I5" s="17" t="s">
        <v>87</v>
      </c>
      <c r="J5" s="113" t="s">
        <v>47</v>
      </c>
      <c r="K5" s="196" t="s">
        <v>48</v>
      </c>
      <c r="L5" s="197"/>
      <c r="M5" s="197"/>
      <c r="N5" s="198"/>
      <c r="O5" s="18" t="s">
        <v>49</v>
      </c>
      <c r="P5" s="113" t="s">
        <v>51</v>
      </c>
      <c r="Q5" s="196" t="s">
        <v>52</v>
      </c>
      <c r="R5" s="198"/>
      <c r="S5" s="196" t="s">
        <v>53</v>
      </c>
      <c r="T5" s="198"/>
      <c r="U5" s="17" t="s">
        <v>54</v>
      </c>
      <c r="V5" s="44"/>
      <c r="W5" s="44"/>
      <c r="X5" s="44"/>
    </row>
    <row r="6" spans="1:24" s="76" customFormat="1" ht="20.100000000000001" customHeight="1" x14ac:dyDescent="0.25">
      <c r="A6" s="116">
        <v>1</v>
      </c>
      <c r="B6" s="114"/>
      <c r="C6" s="115" t="s">
        <v>171</v>
      </c>
      <c r="D6" s="115"/>
      <c r="E6" s="115"/>
      <c r="F6" s="115"/>
      <c r="G6" s="115"/>
      <c r="H6" s="115"/>
      <c r="I6" s="115"/>
      <c r="J6" s="79"/>
      <c r="K6" s="115"/>
      <c r="L6" s="115"/>
      <c r="M6" s="115"/>
      <c r="N6" s="79"/>
      <c r="O6" s="115"/>
      <c r="P6" s="79"/>
      <c r="Q6" s="115"/>
      <c r="R6" s="79"/>
      <c r="S6" s="115"/>
      <c r="T6" s="79"/>
      <c r="U6" s="115"/>
      <c r="V6" s="115"/>
      <c r="W6" s="115"/>
      <c r="X6" s="115"/>
    </row>
    <row r="7" spans="1:24" s="77" customFormat="1" x14ac:dyDescent="0.25">
      <c r="A7" s="92"/>
      <c r="B7" s="93" t="s">
        <v>146</v>
      </c>
      <c r="C7" s="93" t="s">
        <v>172</v>
      </c>
      <c r="D7" s="93"/>
      <c r="E7" s="93">
        <v>0</v>
      </c>
      <c r="F7" s="93">
        <v>0</v>
      </c>
      <c r="G7" s="93">
        <v>0</v>
      </c>
      <c r="H7" s="93"/>
      <c r="I7" s="93">
        <f t="shared" ref="I7:I49" si="0">F7+G7+H7</f>
        <v>0</v>
      </c>
      <c r="J7" s="95">
        <f>(I7/('Table I'!G11-'Table I'!G9)*100)</f>
        <v>0</v>
      </c>
      <c r="K7" s="93">
        <v>0</v>
      </c>
      <c r="L7" s="93"/>
      <c r="M7" s="93">
        <f t="shared" ref="M7:M49" si="1">K7+L7</f>
        <v>0</v>
      </c>
      <c r="N7" s="95">
        <f>(M7)/'Table I'!K11*100</f>
        <v>0</v>
      </c>
      <c r="O7" s="93">
        <v>0</v>
      </c>
      <c r="P7" s="95">
        <f>(O7+I7)/(O60+'Table I'!G11-'Table I'!G9)*100</f>
        <v>0</v>
      </c>
      <c r="Q7" s="93">
        <v>0</v>
      </c>
      <c r="R7" s="95">
        <f>(Q7)/'Table I'!G7*100</f>
        <v>0</v>
      </c>
      <c r="S7" s="93">
        <v>0</v>
      </c>
      <c r="T7" s="95">
        <f>(S7)/'Table I'!G7*100</f>
        <v>0</v>
      </c>
      <c r="U7" s="93">
        <v>0</v>
      </c>
      <c r="V7" s="93"/>
      <c r="W7" s="93"/>
      <c r="X7" s="93"/>
    </row>
    <row r="8" spans="1:24" s="77" customFormat="1" x14ac:dyDescent="0.25">
      <c r="A8" s="92"/>
      <c r="B8" s="93" t="s">
        <v>154</v>
      </c>
      <c r="C8" s="93" t="s">
        <v>173</v>
      </c>
      <c r="D8" s="93"/>
      <c r="E8" s="93">
        <v>0</v>
      </c>
      <c r="F8" s="93">
        <v>0</v>
      </c>
      <c r="G8" s="93">
        <v>0</v>
      </c>
      <c r="H8" s="93"/>
      <c r="I8" s="93">
        <f t="shared" si="0"/>
        <v>0</v>
      </c>
      <c r="J8" s="95">
        <f>(I8/('Table I'!G11-'Table I'!G9)*100)</f>
        <v>0</v>
      </c>
      <c r="K8" s="93">
        <v>0</v>
      </c>
      <c r="L8" s="93"/>
      <c r="M8" s="93">
        <f t="shared" si="1"/>
        <v>0</v>
      </c>
      <c r="N8" s="95">
        <f>(M8)/'Table I'!K11*100</f>
        <v>0</v>
      </c>
      <c r="O8" s="93">
        <v>0</v>
      </c>
      <c r="P8" s="95">
        <f>(O8+I8)/(O60+'Table I'!G11-'Table I'!G9)*100</f>
        <v>0</v>
      </c>
      <c r="Q8" s="93">
        <v>0</v>
      </c>
      <c r="R8" s="95">
        <f>(Q8)/'Table I'!G7*100</f>
        <v>0</v>
      </c>
      <c r="S8" s="93">
        <v>0</v>
      </c>
      <c r="T8" s="95">
        <f>(S8)/'Table I'!G7*100</f>
        <v>0</v>
      </c>
      <c r="U8" s="93">
        <v>0</v>
      </c>
      <c r="V8" s="93"/>
      <c r="W8" s="93"/>
      <c r="X8" s="93"/>
    </row>
    <row r="9" spans="1:24" s="77" customFormat="1" x14ac:dyDescent="0.25">
      <c r="A9" s="92"/>
      <c r="B9" s="93" t="s">
        <v>156</v>
      </c>
      <c r="C9" s="93" t="s">
        <v>174</v>
      </c>
      <c r="D9" s="93"/>
      <c r="E9" s="93">
        <v>0</v>
      </c>
      <c r="F9" s="93">
        <v>0</v>
      </c>
      <c r="G9" s="93">
        <v>0</v>
      </c>
      <c r="H9" s="93"/>
      <c r="I9" s="93">
        <f t="shared" si="0"/>
        <v>0</v>
      </c>
      <c r="J9" s="95">
        <f>(I9/('Table I'!G11-'Table I'!G9)*100)</f>
        <v>0</v>
      </c>
      <c r="K9" s="93">
        <v>0</v>
      </c>
      <c r="L9" s="93"/>
      <c r="M9" s="93">
        <f t="shared" si="1"/>
        <v>0</v>
      </c>
      <c r="N9" s="95">
        <f>(M9)/'Table I'!K11*100</f>
        <v>0</v>
      </c>
      <c r="O9" s="93">
        <v>0</v>
      </c>
      <c r="P9" s="95">
        <f>(O9+I9)/(O60+'Table I'!G11-'Table I'!G9)*100</f>
        <v>0</v>
      </c>
      <c r="Q9" s="93">
        <v>0</v>
      </c>
      <c r="R9" s="95">
        <f>(Q9)/'Table I'!G7*100</f>
        <v>0</v>
      </c>
      <c r="S9" s="93">
        <v>0</v>
      </c>
      <c r="T9" s="95">
        <f>(S9)/'Table I'!G7*100</f>
        <v>0</v>
      </c>
      <c r="U9" s="93">
        <v>0</v>
      </c>
      <c r="V9" s="93"/>
      <c r="W9" s="93"/>
      <c r="X9" s="93"/>
    </row>
    <row r="10" spans="1:24" s="77" customFormat="1" x14ac:dyDescent="0.25">
      <c r="A10" s="92"/>
      <c r="B10" s="93" t="s">
        <v>158</v>
      </c>
      <c r="C10" s="93" t="s">
        <v>175</v>
      </c>
      <c r="D10" s="93"/>
      <c r="E10" s="93">
        <v>0</v>
      </c>
      <c r="F10" s="93">
        <v>0</v>
      </c>
      <c r="G10" s="93">
        <v>0</v>
      </c>
      <c r="H10" s="93"/>
      <c r="I10" s="93">
        <f t="shared" si="0"/>
        <v>0</v>
      </c>
      <c r="J10" s="95">
        <f>(I10/('Table I'!G11-'Table I'!G9)*100)</f>
        <v>0</v>
      </c>
      <c r="K10" s="93">
        <v>0</v>
      </c>
      <c r="L10" s="93"/>
      <c r="M10" s="93">
        <f t="shared" si="1"/>
        <v>0</v>
      </c>
      <c r="N10" s="95">
        <f>(M10)/'Table I'!K11*100</f>
        <v>0</v>
      </c>
      <c r="O10" s="93">
        <v>0</v>
      </c>
      <c r="P10" s="95">
        <f>(O10+I10)/(O60+'Table I'!G11-'Table I'!G9)*100</f>
        <v>0</v>
      </c>
      <c r="Q10" s="93">
        <v>0</v>
      </c>
      <c r="R10" s="95">
        <f>(Q10)/'Table I'!G7*100</f>
        <v>0</v>
      </c>
      <c r="S10" s="93">
        <v>0</v>
      </c>
      <c r="T10" s="95">
        <f>(S10)/'Table I'!G7*100</f>
        <v>0</v>
      </c>
      <c r="U10" s="93">
        <v>0</v>
      </c>
      <c r="V10" s="93"/>
      <c r="W10" s="93"/>
      <c r="X10" s="93"/>
    </row>
    <row r="11" spans="1:24" s="77" customFormat="1" x14ac:dyDescent="0.25">
      <c r="A11" s="92"/>
      <c r="B11" s="93" t="s">
        <v>166</v>
      </c>
      <c r="C11" s="93" t="s">
        <v>176</v>
      </c>
      <c r="D11" s="93"/>
      <c r="E11" s="93">
        <v>0</v>
      </c>
      <c r="F11" s="93">
        <v>0</v>
      </c>
      <c r="G11" s="93">
        <v>0</v>
      </c>
      <c r="H11" s="93"/>
      <c r="I11" s="93">
        <f t="shared" si="0"/>
        <v>0</v>
      </c>
      <c r="J11" s="95">
        <f>(I11/('Table I'!G11-'Table I'!G9)*100)</f>
        <v>0</v>
      </c>
      <c r="K11" s="93">
        <v>0</v>
      </c>
      <c r="L11" s="93"/>
      <c r="M11" s="93">
        <f t="shared" si="1"/>
        <v>0</v>
      </c>
      <c r="N11" s="95">
        <f>(M11)/'Table I'!K11*100</f>
        <v>0</v>
      </c>
      <c r="O11" s="93">
        <v>0</v>
      </c>
      <c r="P11" s="95">
        <f>(O11+I11)/(O60+'Table I'!G11-'Table I'!G9)*100</f>
        <v>0</v>
      </c>
      <c r="Q11" s="93">
        <v>0</v>
      </c>
      <c r="R11" s="95">
        <f>(Q11)/'Table I'!G7*100</f>
        <v>0</v>
      </c>
      <c r="S11" s="93">
        <v>0</v>
      </c>
      <c r="T11" s="95">
        <f>(S11)/'Table I'!G7*100</f>
        <v>0</v>
      </c>
      <c r="U11" s="93">
        <v>0</v>
      </c>
      <c r="V11" s="93"/>
      <c r="W11" s="93"/>
      <c r="X11" s="93"/>
    </row>
    <row r="12" spans="1:24" s="77" customFormat="1" x14ac:dyDescent="0.25">
      <c r="A12" s="92"/>
      <c r="B12" s="93" t="s">
        <v>177</v>
      </c>
      <c r="C12" s="93" t="s">
        <v>178</v>
      </c>
      <c r="D12" s="93"/>
      <c r="E12" s="93">
        <v>0</v>
      </c>
      <c r="F12" s="93">
        <v>0</v>
      </c>
      <c r="G12" s="93">
        <v>0</v>
      </c>
      <c r="H12" s="93"/>
      <c r="I12" s="93">
        <f t="shared" si="0"/>
        <v>0</v>
      </c>
      <c r="J12" s="95">
        <f>(I12/('Table I'!G11-'Table I'!G9)*100)</f>
        <v>0</v>
      </c>
      <c r="K12" s="93">
        <v>0</v>
      </c>
      <c r="L12" s="93"/>
      <c r="M12" s="93">
        <f t="shared" si="1"/>
        <v>0</v>
      </c>
      <c r="N12" s="95">
        <f>(M12)/'Table I'!K11*100</f>
        <v>0</v>
      </c>
      <c r="O12" s="93">
        <v>0</v>
      </c>
      <c r="P12" s="95">
        <f>(O12+I12)/(O60+'Table I'!G11-'Table I'!G9)*100</f>
        <v>0</v>
      </c>
      <c r="Q12" s="93">
        <v>0</v>
      </c>
      <c r="R12" s="95">
        <f>(Q12)/'Table I'!G7*100</f>
        <v>0</v>
      </c>
      <c r="S12" s="93">
        <v>0</v>
      </c>
      <c r="T12" s="95">
        <f>(S12)/'Table I'!G7*100</f>
        <v>0</v>
      </c>
      <c r="U12" s="93">
        <v>0</v>
      </c>
      <c r="V12" s="93"/>
      <c r="W12" s="93"/>
      <c r="X12" s="93"/>
    </row>
    <row r="13" spans="1:24" s="77" customFormat="1" x14ac:dyDescent="0.25">
      <c r="A13" s="92"/>
      <c r="B13" s="93" t="s">
        <v>179</v>
      </c>
      <c r="C13" s="93" t="s">
        <v>180</v>
      </c>
      <c r="D13" s="93"/>
      <c r="E13" s="93">
        <v>0</v>
      </c>
      <c r="F13" s="93">
        <v>0</v>
      </c>
      <c r="G13" s="93">
        <v>0</v>
      </c>
      <c r="H13" s="93"/>
      <c r="I13" s="93">
        <f t="shared" si="0"/>
        <v>0</v>
      </c>
      <c r="J13" s="95">
        <f>(I13/('Table I'!G11-'Table I'!G9)*100)</f>
        <v>0</v>
      </c>
      <c r="K13" s="93">
        <v>0</v>
      </c>
      <c r="L13" s="93"/>
      <c r="M13" s="93">
        <f t="shared" si="1"/>
        <v>0</v>
      </c>
      <c r="N13" s="95">
        <f>(M13)/'Table I'!K11*100</f>
        <v>0</v>
      </c>
      <c r="O13" s="93">
        <v>0</v>
      </c>
      <c r="P13" s="95">
        <f>(O13+I13)/(O60+'Table I'!G11-'Table I'!G9)*100</f>
        <v>0</v>
      </c>
      <c r="Q13" s="93">
        <v>0</v>
      </c>
      <c r="R13" s="95">
        <f>(Q13)/'Table I'!G7*100</f>
        <v>0</v>
      </c>
      <c r="S13" s="93">
        <v>0</v>
      </c>
      <c r="T13" s="95">
        <f>(S13)/'Table I'!G7*100</f>
        <v>0</v>
      </c>
      <c r="U13" s="93">
        <v>0</v>
      </c>
      <c r="V13" s="93"/>
      <c r="W13" s="93"/>
      <c r="X13" s="93"/>
    </row>
    <row r="14" spans="1:24" s="77" customFormat="1" x14ac:dyDescent="0.25">
      <c r="A14" s="92"/>
      <c r="B14" s="93" t="s">
        <v>181</v>
      </c>
      <c r="C14" s="93" t="s">
        <v>182</v>
      </c>
      <c r="D14" s="93"/>
      <c r="E14" s="93">
        <v>0</v>
      </c>
      <c r="F14" s="93">
        <v>0</v>
      </c>
      <c r="G14" s="93">
        <v>0</v>
      </c>
      <c r="H14" s="93"/>
      <c r="I14" s="93">
        <f t="shared" si="0"/>
        <v>0</v>
      </c>
      <c r="J14" s="95">
        <f>(I14/('Table I'!G11-'Table I'!G9)*100)</f>
        <v>0</v>
      </c>
      <c r="K14" s="93">
        <v>0</v>
      </c>
      <c r="L14" s="93"/>
      <c r="M14" s="93">
        <f t="shared" si="1"/>
        <v>0</v>
      </c>
      <c r="N14" s="95">
        <f>(M14)/'Table I'!K11*100</f>
        <v>0</v>
      </c>
      <c r="O14" s="93">
        <v>0</v>
      </c>
      <c r="P14" s="95">
        <f>(O14+I14)/(O60+'Table I'!G11-'Table I'!G9)*100</f>
        <v>0</v>
      </c>
      <c r="Q14" s="93">
        <v>0</v>
      </c>
      <c r="R14" s="95">
        <f>(Q14)/'Table I'!G7*100</f>
        <v>0</v>
      </c>
      <c r="S14" s="93">
        <v>0</v>
      </c>
      <c r="T14" s="95">
        <f>(S14)/'Table I'!G7*100</f>
        <v>0</v>
      </c>
      <c r="U14" s="93">
        <v>0</v>
      </c>
      <c r="V14" s="93"/>
      <c r="W14" s="93"/>
      <c r="X14" s="93"/>
    </row>
    <row r="15" spans="1:24" s="77" customFormat="1" x14ac:dyDescent="0.25">
      <c r="A15" s="92"/>
      <c r="B15" s="93" t="s">
        <v>183</v>
      </c>
      <c r="C15" s="93" t="s">
        <v>184</v>
      </c>
      <c r="D15" s="93"/>
      <c r="E15" s="93">
        <v>0</v>
      </c>
      <c r="F15" s="93">
        <v>0</v>
      </c>
      <c r="G15" s="93">
        <v>0</v>
      </c>
      <c r="H15" s="93"/>
      <c r="I15" s="93">
        <f t="shared" si="0"/>
        <v>0</v>
      </c>
      <c r="J15" s="95">
        <f>(I15/('Table I'!G11-'Table I'!G9)*100)</f>
        <v>0</v>
      </c>
      <c r="K15" s="93">
        <v>0</v>
      </c>
      <c r="L15" s="93"/>
      <c r="M15" s="93">
        <f t="shared" si="1"/>
        <v>0</v>
      </c>
      <c r="N15" s="95">
        <f>(M15)/'Table I'!K11*100</f>
        <v>0</v>
      </c>
      <c r="O15" s="93">
        <v>0</v>
      </c>
      <c r="P15" s="95">
        <f>(O15+I15)/(O60+'Table I'!G11-'Table I'!G9)*100</f>
        <v>0</v>
      </c>
      <c r="Q15" s="93">
        <v>0</v>
      </c>
      <c r="R15" s="95">
        <f>(Q15)/'Table I'!G7*100</f>
        <v>0</v>
      </c>
      <c r="S15" s="93">
        <v>0</v>
      </c>
      <c r="T15" s="95">
        <f>(S15)/'Table I'!G7*100</f>
        <v>0</v>
      </c>
      <c r="U15" s="93">
        <v>0</v>
      </c>
      <c r="V15" s="93"/>
      <c r="W15" s="93"/>
      <c r="X15" s="93"/>
    </row>
    <row r="16" spans="1:24" s="77" customFormat="1" x14ac:dyDescent="0.25">
      <c r="A16" s="92"/>
      <c r="B16" s="93" t="s">
        <v>185</v>
      </c>
      <c r="C16" s="93" t="s">
        <v>186</v>
      </c>
      <c r="D16" s="93"/>
      <c r="E16" s="93">
        <v>0</v>
      </c>
      <c r="F16" s="93">
        <v>0</v>
      </c>
      <c r="G16" s="93">
        <v>0</v>
      </c>
      <c r="H16" s="93"/>
      <c r="I16" s="93">
        <f t="shared" si="0"/>
        <v>0</v>
      </c>
      <c r="J16" s="95">
        <f>(I16/('Table I'!G11-'Table I'!G9)*100)</f>
        <v>0</v>
      </c>
      <c r="K16" s="93">
        <v>0</v>
      </c>
      <c r="L16" s="93"/>
      <c r="M16" s="93">
        <f t="shared" si="1"/>
        <v>0</v>
      </c>
      <c r="N16" s="95">
        <f>(M16)/'Table I'!K11*100</f>
        <v>0</v>
      </c>
      <c r="O16" s="93">
        <v>0</v>
      </c>
      <c r="P16" s="95">
        <f>(O16+I16)/(O60+'Table I'!G11-'Table I'!G9)*100</f>
        <v>0</v>
      </c>
      <c r="Q16" s="93">
        <v>0</v>
      </c>
      <c r="R16" s="95">
        <f>(Q16)/'Table I'!G7*100</f>
        <v>0</v>
      </c>
      <c r="S16" s="93">
        <v>0</v>
      </c>
      <c r="T16" s="95">
        <f>(S16)/'Table I'!G7*100</f>
        <v>0</v>
      </c>
      <c r="U16" s="93">
        <v>0</v>
      </c>
      <c r="V16" s="93"/>
      <c r="W16" s="93"/>
      <c r="X16" s="93"/>
    </row>
    <row r="17" spans="1:24" s="77" customFormat="1" x14ac:dyDescent="0.25">
      <c r="A17" s="92"/>
      <c r="B17" s="93" t="s">
        <v>187</v>
      </c>
      <c r="C17" s="93" t="s">
        <v>188</v>
      </c>
      <c r="D17" s="93"/>
      <c r="E17" s="93">
        <v>0</v>
      </c>
      <c r="F17" s="93">
        <v>0</v>
      </c>
      <c r="G17" s="93">
        <v>0</v>
      </c>
      <c r="H17" s="93"/>
      <c r="I17" s="93">
        <f t="shared" si="0"/>
        <v>0</v>
      </c>
      <c r="J17" s="95">
        <f>(I17/('Table I'!G11-'Table I'!G9)*100)</f>
        <v>0</v>
      </c>
      <c r="K17" s="93">
        <v>0</v>
      </c>
      <c r="L17" s="93"/>
      <c r="M17" s="93">
        <f t="shared" si="1"/>
        <v>0</v>
      </c>
      <c r="N17" s="95">
        <f>(M17)/'Table I'!K11*100</f>
        <v>0</v>
      </c>
      <c r="O17" s="93">
        <v>0</v>
      </c>
      <c r="P17" s="95">
        <f>(O17+I17)/(O60+'Table I'!G11-'Table I'!G9)*100</f>
        <v>0</v>
      </c>
      <c r="Q17" s="93">
        <v>0</v>
      </c>
      <c r="R17" s="95">
        <f>(Q17)/'Table I'!G7*100</f>
        <v>0</v>
      </c>
      <c r="S17" s="93">
        <v>0</v>
      </c>
      <c r="T17" s="95">
        <f>(S17)/'Table I'!G7*100</f>
        <v>0</v>
      </c>
      <c r="U17" s="93">
        <v>0</v>
      </c>
      <c r="V17" s="93"/>
      <c r="W17" s="93"/>
      <c r="X17" s="93"/>
    </row>
    <row r="18" spans="1:24" s="78" customFormat="1" x14ac:dyDescent="0.25">
      <c r="A18" s="100"/>
      <c r="B18" s="101"/>
      <c r="C18" s="101" t="s">
        <v>189</v>
      </c>
      <c r="D18" s="101"/>
      <c r="E18" s="101">
        <f>E7+E8+E9+E10+E11+E12+E13+E14+E15+E16+E17</f>
        <v>0</v>
      </c>
      <c r="F18" s="101">
        <f>F7+F8+F9+F10+F11+F12+F13+F14+F15+F16+F17</f>
        <v>0</v>
      </c>
      <c r="G18" s="101">
        <f>G7+G8+G9+G10+G11+G12+G13+G14+G15+G16+G17</f>
        <v>0</v>
      </c>
      <c r="H18" s="101">
        <f>H7+H8+H9+H10+H11+H12+H13+H14+H15+H16+H17</f>
        <v>0</v>
      </c>
      <c r="I18" s="101">
        <f t="shared" si="0"/>
        <v>0</v>
      </c>
      <c r="J18" s="103">
        <f>(I18/('Table I'!G11-'Table I'!G9)*100)</f>
        <v>0</v>
      </c>
      <c r="K18" s="101">
        <f>K7+K8+K9+K10+K11+K12+K13+K14+K15+K16+K17</f>
        <v>0</v>
      </c>
      <c r="L18" s="101">
        <f>L7+L8+L9+L10+L11+L12+L13+L14+L15+L16+L17</f>
        <v>0</v>
      </c>
      <c r="M18" s="101">
        <f t="shared" si="1"/>
        <v>0</v>
      </c>
      <c r="N18" s="103">
        <f>(M18)/'Table I'!K11*100</f>
        <v>0</v>
      </c>
      <c r="O18" s="101">
        <f>O7+O8+O9+O10+O11+O12+O13+O14+O15+O16+O17</f>
        <v>0</v>
      </c>
      <c r="P18" s="103">
        <f>(O18+I18)/(O60+'Table I'!G11-'Table I'!G9)*100</f>
        <v>0</v>
      </c>
      <c r="Q18" s="101">
        <f>Q7+Q8+Q9+Q10+Q11+Q12+Q13+Q14+Q15+Q16+Q17</f>
        <v>0</v>
      </c>
      <c r="R18" s="103">
        <f>(Q18)/'Table I'!G7*100</f>
        <v>0</v>
      </c>
      <c r="S18" s="101">
        <f>S7+S8+S9+S10+S11+S12+S13+S14+S15+S16+S17</f>
        <v>0</v>
      </c>
      <c r="T18" s="103">
        <f>(S18)/'Table I'!G7*100</f>
        <v>0</v>
      </c>
      <c r="U18" s="101">
        <f>U7+U8+U9+U10+U11+U12+U13+U14+U15+U16+U17</f>
        <v>0</v>
      </c>
      <c r="V18" s="101">
        <f>V7+V8+V9+V10+V11+V12+V13+V14+V15+V16+V17</f>
        <v>0</v>
      </c>
      <c r="W18" s="101">
        <f>W7+W8+W9+W10+W11+W12+W13+W14+W15+W16+W17</f>
        <v>0</v>
      </c>
      <c r="X18" s="101">
        <f>X7+X8+X9+X10+X11+X12+X13+X14+X15+X16+X17</f>
        <v>0</v>
      </c>
    </row>
    <row r="19" spans="1:24" s="76" customFormat="1" x14ac:dyDescent="0.25">
      <c r="A19" s="104">
        <v>2</v>
      </c>
      <c r="B19" s="105"/>
      <c r="C19" s="105" t="s">
        <v>190</v>
      </c>
      <c r="D19" s="105"/>
      <c r="E19" s="105"/>
      <c r="F19" s="105"/>
      <c r="G19" s="105"/>
      <c r="H19" s="105"/>
      <c r="I19" s="105">
        <f t="shared" si="0"/>
        <v>0</v>
      </c>
      <c r="J19" s="107">
        <f>(I19/('Table I'!G11-'Table I'!G9)*100)</f>
        <v>0</v>
      </c>
      <c r="K19" s="105"/>
      <c r="L19" s="105"/>
      <c r="M19" s="105">
        <f t="shared" si="1"/>
        <v>0</v>
      </c>
      <c r="N19" s="107">
        <f>(M19)/'Table I'!K11*100</f>
        <v>0</v>
      </c>
      <c r="O19" s="105"/>
      <c r="P19" s="107">
        <f>(O19+I19)/(O60+'Table I'!G11-'Table I'!G9)*100</f>
        <v>0</v>
      </c>
      <c r="Q19" s="105"/>
      <c r="R19" s="107">
        <f>(Q19)/'Table I'!G7*100</f>
        <v>0</v>
      </c>
      <c r="S19" s="105"/>
      <c r="T19" s="107">
        <f>(S19)/'Table I'!G7*100</f>
        <v>0</v>
      </c>
      <c r="U19" s="105"/>
      <c r="V19" s="105"/>
      <c r="W19" s="105"/>
      <c r="X19" s="105"/>
    </row>
    <row r="20" spans="1:24" s="77" customFormat="1" x14ac:dyDescent="0.25">
      <c r="A20" s="92"/>
      <c r="B20" s="93" t="s">
        <v>146</v>
      </c>
      <c r="C20" s="93" t="s">
        <v>191</v>
      </c>
      <c r="D20" s="93"/>
      <c r="E20" s="93">
        <v>0</v>
      </c>
      <c r="F20" s="93">
        <v>0</v>
      </c>
      <c r="G20" s="93">
        <v>0</v>
      </c>
      <c r="H20" s="93"/>
      <c r="I20" s="93">
        <f t="shared" si="0"/>
        <v>0</v>
      </c>
      <c r="J20" s="95">
        <f>(I20/('Table I'!G11-'Table I'!G9)*100)</f>
        <v>0</v>
      </c>
      <c r="K20" s="93">
        <v>0</v>
      </c>
      <c r="L20" s="93"/>
      <c r="M20" s="93">
        <f t="shared" si="1"/>
        <v>0</v>
      </c>
      <c r="N20" s="95">
        <f>(M20)/'Table I'!K11*100</f>
        <v>0</v>
      </c>
      <c r="O20" s="93">
        <v>0</v>
      </c>
      <c r="P20" s="95">
        <f>(O20+I20)/(O60+'Table I'!G11-'Table I'!G9)*100</f>
        <v>0</v>
      </c>
      <c r="Q20" s="93">
        <v>0</v>
      </c>
      <c r="R20" s="95">
        <f>(Q20)/'Table I'!G7*100</f>
        <v>0</v>
      </c>
      <c r="S20" s="93">
        <v>0</v>
      </c>
      <c r="T20" s="95">
        <f>(S20)/'Table I'!G7*100</f>
        <v>0</v>
      </c>
      <c r="U20" s="93">
        <v>0</v>
      </c>
      <c r="V20" s="93"/>
      <c r="W20" s="93"/>
      <c r="X20" s="93"/>
    </row>
    <row r="21" spans="1:24" s="77" customFormat="1" x14ac:dyDescent="0.25">
      <c r="A21" s="92"/>
      <c r="B21" s="93" t="s">
        <v>154</v>
      </c>
      <c r="C21" s="93" t="s">
        <v>192</v>
      </c>
      <c r="D21" s="93"/>
      <c r="E21" s="93">
        <v>0</v>
      </c>
      <c r="F21" s="93">
        <v>0</v>
      </c>
      <c r="G21" s="93">
        <v>0</v>
      </c>
      <c r="H21" s="93"/>
      <c r="I21" s="93">
        <f t="shared" si="0"/>
        <v>0</v>
      </c>
      <c r="J21" s="95">
        <f>(I21/('Table I'!G11-'Table I'!G9)*100)</f>
        <v>0</v>
      </c>
      <c r="K21" s="93">
        <v>0</v>
      </c>
      <c r="L21" s="93"/>
      <c r="M21" s="93">
        <f t="shared" si="1"/>
        <v>0</v>
      </c>
      <c r="N21" s="95">
        <f>(M21)/'Table I'!K11*100</f>
        <v>0</v>
      </c>
      <c r="O21" s="93">
        <v>0</v>
      </c>
      <c r="P21" s="95">
        <f>(O21+I21)/(O60+'Table I'!G11-'Table I'!G9)*100</f>
        <v>0</v>
      </c>
      <c r="Q21" s="93">
        <v>0</v>
      </c>
      <c r="R21" s="95">
        <f>(Q21)/'Table I'!G7*100</f>
        <v>0</v>
      </c>
      <c r="S21" s="93">
        <v>0</v>
      </c>
      <c r="T21" s="95">
        <f>(S21)/'Table I'!G7*100</f>
        <v>0</v>
      </c>
      <c r="U21" s="93">
        <v>0</v>
      </c>
      <c r="V21" s="93"/>
      <c r="W21" s="93"/>
      <c r="X21" s="93"/>
    </row>
    <row r="22" spans="1:24" s="77" customFormat="1" x14ac:dyDescent="0.25">
      <c r="A22" s="92"/>
      <c r="B22" s="93" t="s">
        <v>156</v>
      </c>
      <c r="C22" s="93" t="s">
        <v>182</v>
      </c>
      <c r="D22" s="93"/>
      <c r="E22" s="93">
        <v>0</v>
      </c>
      <c r="F22" s="93">
        <v>0</v>
      </c>
      <c r="G22" s="93">
        <v>0</v>
      </c>
      <c r="H22" s="93"/>
      <c r="I22" s="93">
        <f t="shared" si="0"/>
        <v>0</v>
      </c>
      <c r="J22" s="95">
        <f>(I22/('Table I'!G11-'Table I'!G9)*100)</f>
        <v>0</v>
      </c>
      <c r="K22" s="93">
        <v>0</v>
      </c>
      <c r="L22" s="93"/>
      <c r="M22" s="93">
        <f t="shared" si="1"/>
        <v>0</v>
      </c>
      <c r="N22" s="95">
        <f>(M22)/'Table I'!K11*100</f>
        <v>0</v>
      </c>
      <c r="O22" s="93">
        <v>0</v>
      </c>
      <c r="P22" s="95">
        <f>(O22+I22)/(O60+'Table I'!G11-'Table I'!G9)*100</f>
        <v>0</v>
      </c>
      <c r="Q22" s="93">
        <v>0</v>
      </c>
      <c r="R22" s="95">
        <f>(Q22)/'Table I'!G7*100</f>
        <v>0</v>
      </c>
      <c r="S22" s="93">
        <v>0</v>
      </c>
      <c r="T22" s="95">
        <f>(S22)/'Table I'!G7*100</f>
        <v>0</v>
      </c>
      <c r="U22" s="93">
        <v>0</v>
      </c>
      <c r="V22" s="93"/>
      <c r="W22" s="93"/>
      <c r="X22" s="93"/>
    </row>
    <row r="23" spans="1:24" s="77" customFormat="1" ht="24" x14ac:dyDescent="0.25">
      <c r="A23" s="92"/>
      <c r="B23" s="93" t="s">
        <v>158</v>
      </c>
      <c r="C23" s="93" t="s">
        <v>193</v>
      </c>
      <c r="D23" s="93"/>
      <c r="E23" s="93">
        <v>0</v>
      </c>
      <c r="F23" s="93">
        <v>0</v>
      </c>
      <c r="G23" s="93">
        <v>0</v>
      </c>
      <c r="H23" s="93"/>
      <c r="I23" s="93">
        <f t="shared" si="0"/>
        <v>0</v>
      </c>
      <c r="J23" s="95">
        <f>(I23/('Table I'!G11-'Table I'!G9)*100)</f>
        <v>0</v>
      </c>
      <c r="K23" s="93">
        <v>0</v>
      </c>
      <c r="L23" s="93"/>
      <c r="M23" s="93">
        <f t="shared" si="1"/>
        <v>0</v>
      </c>
      <c r="N23" s="95">
        <f>(M23)/'Table I'!K11*100</f>
        <v>0</v>
      </c>
      <c r="O23" s="93">
        <v>0</v>
      </c>
      <c r="P23" s="95">
        <f>(O23+I23)/(O60+'Table I'!G11-'Table I'!G9)*100</f>
        <v>0</v>
      </c>
      <c r="Q23" s="93">
        <v>0</v>
      </c>
      <c r="R23" s="95">
        <f>(Q23)/'Table I'!G7*100</f>
        <v>0</v>
      </c>
      <c r="S23" s="93">
        <v>0</v>
      </c>
      <c r="T23" s="95">
        <f>(S23)/'Table I'!G7*100</f>
        <v>0</v>
      </c>
      <c r="U23" s="93">
        <v>0</v>
      </c>
      <c r="V23" s="93"/>
      <c r="W23" s="93"/>
      <c r="X23" s="93"/>
    </row>
    <row r="24" spans="1:24" s="77" customFormat="1" ht="24" x14ac:dyDescent="0.25">
      <c r="A24" s="92"/>
      <c r="B24" s="93" t="s">
        <v>166</v>
      </c>
      <c r="C24" s="93" t="s">
        <v>194</v>
      </c>
      <c r="D24" s="93"/>
      <c r="E24" s="93">
        <v>0</v>
      </c>
      <c r="F24" s="93">
        <v>0</v>
      </c>
      <c r="G24" s="93">
        <v>0</v>
      </c>
      <c r="H24" s="93"/>
      <c r="I24" s="93">
        <f t="shared" si="0"/>
        <v>0</v>
      </c>
      <c r="J24" s="95">
        <f>(I24/('Table I'!G11-'Table I'!G9)*100)</f>
        <v>0</v>
      </c>
      <c r="K24" s="93">
        <v>0</v>
      </c>
      <c r="L24" s="93"/>
      <c r="M24" s="93">
        <f t="shared" si="1"/>
        <v>0</v>
      </c>
      <c r="N24" s="95">
        <f>(M24)/'Table I'!K11*100</f>
        <v>0</v>
      </c>
      <c r="O24" s="93">
        <v>0</v>
      </c>
      <c r="P24" s="95">
        <f>(O24+I24)/(O60+'Table I'!G11-'Table I'!G9)*100</f>
        <v>0</v>
      </c>
      <c r="Q24" s="93">
        <v>0</v>
      </c>
      <c r="R24" s="95">
        <f>(Q24)/'Table I'!G7*100</f>
        <v>0</v>
      </c>
      <c r="S24" s="93">
        <v>0</v>
      </c>
      <c r="T24" s="95">
        <f>(S24)/'Table I'!G7*100</f>
        <v>0</v>
      </c>
      <c r="U24" s="93">
        <v>0</v>
      </c>
      <c r="V24" s="93"/>
      <c r="W24" s="93"/>
      <c r="X24" s="93"/>
    </row>
    <row r="25" spans="1:24" s="77" customFormat="1" ht="24" x14ac:dyDescent="0.25">
      <c r="A25" s="92"/>
      <c r="B25" s="93" t="s">
        <v>177</v>
      </c>
      <c r="C25" s="93" t="s">
        <v>195</v>
      </c>
      <c r="D25" s="93"/>
      <c r="E25" s="93">
        <v>0</v>
      </c>
      <c r="F25" s="93">
        <v>0</v>
      </c>
      <c r="G25" s="93">
        <v>0</v>
      </c>
      <c r="H25" s="93"/>
      <c r="I25" s="93">
        <f t="shared" si="0"/>
        <v>0</v>
      </c>
      <c r="J25" s="95">
        <f>(I25/('Table I'!G11-'Table I'!G9)*100)</f>
        <v>0</v>
      </c>
      <c r="K25" s="93">
        <v>0</v>
      </c>
      <c r="L25" s="93"/>
      <c r="M25" s="93">
        <f t="shared" si="1"/>
        <v>0</v>
      </c>
      <c r="N25" s="95">
        <f>(M25)/'Table I'!K11*100</f>
        <v>0</v>
      </c>
      <c r="O25" s="93">
        <v>0</v>
      </c>
      <c r="P25" s="95">
        <f>(O25+I25)/(O60+'Table I'!G11-'Table I'!G9)*100</f>
        <v>0</v>
      </c>
      <c r="Q25" s="93">
        <v>0</v>
      </c>
      <c r="R25" s="95">
        <f>(Q25)/'Table I'!G7*100</f>
        <v>0</v>
      </c>
      <c r="S25" s="93">
        <v>0</v>
      </c>
      <c r="T25" s="95">
        <f>(S25)/'Table I'!G7*100</f>
        <v>0</v>
      </c>
      <c r="U25" s="93">
        <v>0</v>
      </c>
      <c r="V25" s="93"/>
      <c r="W25" s="93"/>
      <c r="X25" s="93"/>
    </row>
    <row r="26" spans="1:24" s="77" customFormat="1" x14ac:dyDescent="0.25">
      <c r="A26" s="92"/>
      <c r="B26" s="93" t="s">
        <v>179</v>
      </c>
      <c r="C26" s="93" t="s">
        <v>196</v>
      </c>
      <c r="D26" s="93"/>
      <c r="E26" s="93">
        <v>0</v>
      </c>
      <c r="F26" s="93">
        <v>0</v>
      </c>
      <c r="G26" s="93">
        <v>0</v>
      </c>
      <c r="H26" s="93"/>
      <c r="I26" s="93">
        <f t="shared" si="0"/>
        <v>0</v>
      </c>
      <c r="J26" s="95">
        <f>(I26/('Table I'!G11-'Table I'!G9)*100)</f>
        <v>0</v>
      </c>
      <c r="K26" s="93">
        <v>0</v>
      </c>
      <c r="L26" s="93"/>
      <c r="M26" s="93">
        <f t="shared" si="1"/>
        <v>0</v>
      </c>
      <c r="N26" s="95">
        <f>(M26)/'Table I'!K11*100</f>
        <v>0</v>
      </c>
      <c r="O26" s="93">
        <v>0</v>
      </c>
      <c r="P26" s="95">
        <f>(O26+I26)/(O60+'Table I'!G11-'Table I'!G9)*100</f>
        <v>0</v>
      </c>
      <c r="Q26" s="93">
        <v>0</v>
      </c>
      <c r="R26" s="95">
        <f>(Q26)/'Table I'!G7*100</f>
        <v>0</v>
      </c>
      <c r="S26" s="93">
        <v>0</v>
      </c>
      <c r="T26" s="95">
        <f>(S26)/'Table I'!G7*100</f>
        <v>0</v>
      </c>
      <c r="U26" s="93">
        <v>0</v>
      </c>
      <c r="V26" s="93"/>
      <c r="W26" s="93"/>
      <c r="X26" s="93"/>
    </row>
    <row r="27" spans="1:24" s="78" customFormat="1" x14ac:dyDescent="0.25">
      <c r="A27" s="100"/>
      <c r="B27" s="101"/>
      <c r="C27" s="101" t="s">
        <v>197</v>
      </c>
      <c r="D27" s="101"/>
      <c r="E27" s="101">
        <f>+E20+E21+E22+E23+E24+E25+E26</f>
        <v>0</v>
      </c>
      <c r="F27" s="101">
        <f>+F20+F21+F22+F23+F24+F25+F26</f>
        <v>0</v>
      </c>
      <c r="G27" s="101">
        <f>+G20+G21+G22+G23+G24+G25+G26</f>
        <v>0</v>
      </c>
      <c r="H27" s="101">
        <f>+H20+H21+H22+H23+H24+H25+H26</f>
        <v>0</v>
      </c>
      <c r="I27" s="101">
        <f t="shared" si="0"/>
        <v>0</v>
      </c>
      <c r="J27" s="103">
        <f>(I27/('Table I'!G11-'Table I'!G9)*100)</f>
        <v>0</v>
      </c>
      <c r="K27" s="101">
        <f>+K20+K21+K22+K23+K24+K25+K26</f>
        <v>0</v>
      </c>
      <c r="L27" s="101">
        <f>+L20+L21+L22+L23+L24+L25+L26</f>
        <v>0</v>
      </c>
      <c r="M27" s="101">
        <f t="shared" si="1"/>
        <v>0</v>
      </c>
      <c r="N27" s="103">
        <f>(M27)/'Table I'!K11*100</f>
        <v>0</v>
      </c>
      <c r="O27" s="101">
        <f>+O20+O21+O22+O23+O24+O25+O26</f>
        <v>0</v>
      </c>
      <c r="P27" s="103">
        <f>(O27+I27)/(O60+'Table I'!G11-'Table I'!G9)*100</f>
        <v>0</v>
      </c>
      <c r="Q27" s="101">
        <f>+Q20+Q21+Q22+Q23+Q24+Q25+Q26</f>
        <v>0</v>
      </c>
      <c r="R27" s="103">
        <f>(Q27)/'Table I'!G7*100</f>
        <v>0</v>
      </c>
      <c r="S27" s="101">
        <f>+S20+S21+S22+S23+S24+S25+S26</f>
        <v>0</v>
      </c>
      <c r="T27" s="103">
        <f>(S27)/'Table I'!G7*100</f>
        <v>0</v>
      </c>
      <c r="U27" s="101">
        <f>+U20+U21+U22+U23+U24+U25+U26</f>
        <v>0</v>
      </c>
      <c r="V27" s="101">
        <f>+V20+V21+V22+V23+V24+V25+V26</f>
        <v>0</v>
      </c>
      <c r="W27" s="101">
        <f>+W20+W21+W22+W23+W24+W25+W26</f>
        <v>0</v>
      </c>
      <c r="X27" s="101">
        <f>+X20+X21+X22+X23+X24+X25+X26</f>
        <v>0</v>
      </c>
    </row>
    <row r="28" spans="1:24" s="76" customFormat="1" ht="24" x14ac:dyDescent="0.25">
      <c r="A28" s="104">
        <v>3</v>
      </c>
      <c r="B28" s="105"/>
      <c r="C28" s="105" t="s">
        <v>198</v>
      </c>
      <c r="D28" s="105"/>
      <c r="E28" s="105"/>
      <c r="F28" s="105"/>
      <c r="G28" s="105"/>
      <c r="H28" s="105"/>
      <c r="I28" s="105">
        <f t="shared" si="0"/>
        <v>0</v>
      </c>
      <c r="J28" s="107">
        <f>(I28/('Table I'!G11-'Table I'!G9)*100)</f>
        <v>0</v>
      </c>
      <c r="K28" s="105"/>
      <c r="L28" s="105"/>
      <c r="M28" s="105">
        <f t="shared" si="1"/>
        <v>0</v>
      </c>
      <c r="N28" s="107">
        <f>(M28)/'Table I'!K11*100</f>
        <v>0</v>
      </c>
      <c r="O28" s="105"/>
      <c r="P28" s="107">
        <f>(O28+I28)/(O60+'Table I'!G11-'Table I'!G9)*100</f>
        <v>0</v>
      </c>
      <c r="Q28" s="105"/>
      <c r="R28" s="107">
        <f>(Q28)/'Table I'!G7*100</f>
        <v>0</v>
      </c>
      <c r="S28" s="105"/>
      <c r="T28" s="107">
        <f>(S28)/'Table I'!G7*100</f>
        <v>0</v>
      </c>
      <c r="U28" s="105"/>
      <c r="V28" s="105"/>
      <c r="W28" s="105"/>
      <c r="X28" s="105"/>
    </row>
    <row r="29" spans="1:24" s="77" customFormat="1" ht="24" x14ac:dyDescent="0.25">
      <c r="A29" s="92"/>
      <c r="B29" s="93" t="s">
        <v>199</v>
      </c>
      <c r="C29" s="93" t="s">
        <v>200</v>
      </c>
      <c r="D29" s="93"/>
      <c r="E29" s="93">
        <v>0</v>
      </c>
      <c r="F29" s="93">
        <v>0</v>
      </c>
      <c r="G29" s="93">
        <v>0</v>
      </c>
      <c r="H29" s="93"/>
      <c r="I29" s="93">
        <f t="shared" si="0"/>
        <v>0</v>
      </c>
      <c r="J29" s="95">
        <f>(I29/('Table I'!G11-'Table I'!G9)*100)</f>
        <v>0</v>
      </c>
      <c r="K29" s="93">
        <v>0</v>
      </c>
      <c r="L29" s="93"/>
      <c r="M29" s="93">
        <f t="shared" si="1"/>
        <v>0</v>
      </c>
      <c r="N29" s="95">
        <f>(M29)/'Table I'!K11*100</f>
        <v>0</v>
      </c>
      <c r="O29" s="93">
        <v>0</v>
      </c>
      <c r="P29" s="95">
        <f>(O29+I29)/(O60+'Table I'!G11-'Table I'!G9)*100</f>
        <v>0</v>
      </c>
      <c r="Q29" s="93">
        <v>0</v>
      </c>
      <c r="R29" s="95">
        <f>(Q29)/'Table I'!G7*100</f>
        <v>0</v>
      </c>
      <c r="S29" s="93">
        <v>0</v>
      </c>
      <c r="T29" s="95">
        <f>(S29)/'Table I'!G7*100</f>
        <v>0</v>
      </c>
      <c r="U29" s="93">
        <v>0</v>
      </c>
      <c r="V29" s="93"/>
      <c r="W29" s="93"/>
      <c r="X29" s="93"/>
    </row>
    <row r="30" spans="1:24" s="77" customFormat="1" x14ac:dyDescent="0.25">
      <c r="A30" s="92"/>
      <c r="B30" s="93" t="s">
        <v>201</v>
      </c>
      <c r="C30" s="93" t="s">
        <v>202</v>
      </c>
      <c r="D30" s="93"/>
      <c r="E30" s="93">
        <v>0</v>
      </c>
      <c r="F30" s="93">
        <v>0</v>
      </c>
      <c r="G30" s="93">
        <v>0</v>
      </c>
      <c r="H30" s="93"/>
      <c r="I30" s="93">
        <f t="shared" si="0"/>
        <v>0</v>
      </c>
      <c r="J30" s="95">
        <f>(I30/('Table I'!G11-'Table I'!G9)*100)</f>
        <v>0</v>
      </c>
      <c r="K30" s="93">
        <v>0</v>
      </c>
      <c r="L30" s="93"/>
      <c r="M30" s="93">
        <f t="shared" si="1"/>
        <v>0</v>
      </c>
      <c r="N30" s="95">
        <f>(M30)/'Table I'!K11*100</f>
        <v>0</v>
      </c>
      <c r="O30" s="93">
        <v>0</v>
      </c>
      <c r="P30" s="95">
        <f>(O30+I30)/(O60+'Table I'!G11-'Table I'!G9)*100</f>
        <v>0</v>
      </c>
      <c r="Q30" s="93">
        <v>0</v>
      </c>
      <c r="R30" s="95">
        <f>(Q30)/'Table I'!G7*100</f>
        <v>0</v>
      </c>
      <c r="S30" s="93">
        <v>0</v>
      </c>
      <c r="T30" s="95">
        <f>(S30)/'Table I'!G7*100</f>
        <v>0</v>
      </c>
      <c r="U30" s="93">
        <v>0</v>
      </c>
      <c r="V30" s="93"/>
      <c r="W30" s="93"/>
      <c r="X30" s="93"/>
    </row>
    <row r="31" spans="1:24" s="77" customFormat="1" x14ac:dyDescent="0.25">
      <c r="A31" s="92"/>
      <c r="B31" s="93" t="s">
        <v>203</v>
      </c>
      <c r="C31" s="93" t="s">
        <v>202</v>
      </c>
      <c r="D31" s="93"/>
      <c r="E31" s="93">
        <v>0</v>
      </c>
      <c r="F31" s="93">
        <v>0</v>
      </c>
      <c r="G31" s="93">
        <v>0</v>
      </c>
      <c r="H31" s="93"/>
      <c r="I31" s="93">
        <f t="shared" si="0"/>
        <v>0</v>
      </c>
      <c r="J31" s="95">
        <f>(I31/('Table I'!G11-'Table I'!G9)*100)</f>
        <v>0</v>
      </c>
      <c r="K31" s="93">
        <v>0</v>
      </c>
      <c r="L31" s="93"/>
      <c r="M31" s="93">
        <f t="shared" si="1"/>
        <v>0</v>
      </c>
      <c r="N31" s="95">
        <f>(M31)/'Table I'!K11*100</f>
        <v>0</v>
      </c>
      <c r="O31" s="93">
        <v>0</v>
      </c>
      <c r="P31" s="95">
        <f>(O31+I31)/(O60+'Table I'!G11-'Table I'!G9)*100</f>
        <v>0</v>
      </c>
      <c r="Q31" s="93">
        <v>0</v>
      </c>
      <c r="R31" s="95">
        <f>(Q31)/'Table I'!G7*100</f>
        <v>0</v>
      </c>
      <c r="S31" s="93">
        <v>0</v>
      </c>
      <c r="T31" s="95">
        <f>(S31)/'Table I'!G7*100</f>
        <v>0</v>
      </c>
      <c r="U31" s="93">
        <v>0</v>
      </c>
      <c r="V31" s="93"/>
      <c r="W31" s="93"/>
      <c r="X31" s="93"/>
    </row>
    <row r="32" spans="1:24" s="78" customFormat="1" x14ac:dyDescent="0.25">
      <c r="A32" s="100"/>
      <c r="B32" s="101"/>
      <c r="C32" s="101" t="s">
        <v>204</v>
      </c>
      <c r="D32" s="101"/>
      <c r="E32" s="101">
        <f>+E29+E30+E31</f>
        <v>0</v>
      </c>
      <c r="F32" s="101">
        <f>+F29+F30+F31</f>
        <v>0</v>
      </c>
      <c r="G32" s="101">
        <f>+G29+G30+G31</f>
        <v>0</v>
      </c>
      <c r="H32" s="101">
        <f>+H29+H30+H31</f>
        <v>0</v>
      </c>
      <c r="I32" s="101">
        <f t="shared" si="0"/>
        <v>0</v>
      </c>
      <c r="J32" s="103">
        <f>(I32/('Table I'!G11-'Table I'!G9)*100)</f>
        <v>0</v>
      </c>
      <c r="K32" s="101">
        <f>+K29+K30+K31</f>
        <v>0</v>
      </c>
      <c r="L32" s="101">
        <f>+L29+L30+L31</f>
        <v>0</v>
      </c>
      <c r="M32" s="101">
        <f t="shared" si="1"/>
        <v>0</v>
      </c>
      <c r="N32" s="103">
        <f>(M32)/'Table I'!K11*100</f>
        <v>0</v>
      </c>
      <c r="O32" s="101">
        <f>+O29+O30+O31</f>
        <v>0</v>
      </c>
      <c r="P32" s="103">
        <f>(O32+I32)/(O60+'Table I'!G11-'Table I'!G9)*100</f>
        <v>0</v>
      </c>
      <c r="Q32" s="101">
        <f>+Q29+Q30+Q31</f>
        <v>0</v>
      </c>
      <c r="R32" s="103">
        <f>(Q32)/'Table I'!G7*100</f>
        <v>0</v>
      </c>
      <c r="S32" s="101">
        <f>+S29+S30+S31</f>
        <v>0</v>
      </c>
      <c r="T32" s="103">
        <f>(S32)/'Table I'!G7*100</f>
        <v>0</v>
      </c>
      <c r="U32" s="101">
        <f>+U29+U30+U31</f>
        <v>0</v>
      </c>
      <c r="V32" s="101">
        <f>+V29+V30+V31</f>
        <v>0</v>
      </c>
      <c r="W32" s="101">
        <f>+W29+W30+W31</f>
        <v>0</v>
      </c>
      <c r="X32" s="101">
        <f>+X29+X30+X31</f>
        <v>0</v>
      </c>
    </row>
    <row r="33" spans="1:24" s="76" customFormat="1" x14ac:dyDescent="0.25">
      <c r="A33" s="104">
        <v>4</v>
      </c>
      <c r="B33" s="105"/>
      <c r="C33" s="105" t="s">
        <v>205</v>
      </c>
      <c r="D33" s="105"/>
      <c r="E33" s="105"/>
      <c r="F33" s="105"/>
      <c r="G33" s="105"/>
      <c r="H33" s="105"/>
      <c r="I33" s="105">
        <f t="shared" si="0"/>
        <v>0</v>
      </c>
      <c r="J33" s="107">
        <f>(I33/('Table I'!G11-'Table I'!G9)*100)</f>
        <v>0</v>
      </c>
      <c r="K33" s="105"/>
      <c r="L33" s="105"/>
      <c r="M33" s="105">
        <f t="shared" si="1"/>
        <v>0</v>
      </c>
      <c r="N33" s="107">
        <f>(M33)/'Table I'!K11*100</f>
        <v>0</v>
      </c>
      <c r="O33" s="105"/>
      <c r="P33" s="107">
        <f>(O33+I33)/(O60+'Table I'!G11-'Table I'!G9)*100</f>
        <v>0</v>
      </c>
      <c r="Q33" s="105"/>
      <c r="R33" s="107">
        <f>(Q33)/'Table I'!G7*100</f>
        <v>0</v>
      </c>
      <c r="S33" s="105"/>
      <c r="T33" s="107">
        <f>(S33)/'Table I'!G7*100</f>
        <v>0</v>
      </c>
      <c r="U33" s="105"/>
      <c r="V33" s="105"/>
      <c r="W33" s="105"/>
      <c r="X33" s="105"/>
    </row>
    <row r="34" spans="1:24" s="77" customFormat="1" x14ac:dyDescent="0.25">
      <c r="A34" s="92"/>
      <c r="B34" s="93" t="s">
        <v>146</v>
      </c>
      <c r="C34" s="93" t="s">
        <v>206</v>
      </c>
      <c r="D34" s="93"/>
      <c r="E34" s="93">
        <v>0</v>
      </c>
      <c r="F34" s="93">
        <v>0</v>
      </c>
      <c r="G34" s="93">
        <v>0</v>
      </c>
      <c r="H34" s="93"/>
      <c r="I34" s="93">
        <f t="shared" si="0"/>
        <v>0</v>
      </c>
      <c r="J34" s="95">
        <f>(I34/('Table I'!G11-'Table I'!G9)*100)</f>
        <v>0</v>
      </c>
      <c r="K34" s="93">
        <v>0</v>
      </c>
      <c r="L34" s="93"/>
      <c r="M34" s="93">
        <f t="shared" si="1"/>
        <v>0</v>
      </c>
      <c r="N34" s="95">
        <f>(M34)/'Table I'!K11*100</f>
        <v>0</v>
      </c>
      <c r="O34" s="93">
        <v>0</v>
      </c>
      <c r="P34" s="95">
        <f>(O34+I34)/(O60+'Table I'!G11-'Table I'!G9)*100</f>
        <v>0</v>
      </c>
      <c r="Q34" s="93">
        <v>0</v>
      </c>
      <c r="R34" s="95">
        <f>(Q34)/'Table I'!G7*100</f>
        <v>0</v>
      </c>
      <c r="S34" s="93">
        <v>0</v>
      </c>
      <c r="T34" s="95">
        <f>(S34)/'Table I'!G7*100</f>
        <v>0</v>
      </c>
      <c r="U34" s="93">
        <v>0</v>
      </c>
      <c r="V34" s="93"/>
      <c r="W34" s="93"/>
      <c r="X34" s="93"/>
    </row>
    <row r="35" spans="1:24" s="77" customFormat="1" ht="36" x14ac:dyDescent="0.25">
      <c r="A35" s="92"/>
      <c r="B35" s="93" t="s">
        <v>154</v>
      </c>
      <c r="C35" s="93" t="s">
        <v>207</v>
      </c>
      <c r="D35" s="93"/>
      <c r="E35" s="93">
        <v>0</v>
      </c>
      <c r="F35" s="93">
        <v>0</v>
      </c>
      <c r="G35" s="93">
        <v>0</v>
      </c>
      <c r="H35" s="93"/>
      <c r="I35" s="93">
        <f t="shared" si="0"/>
        <v>0</v>
      </c>
      <c r="J35" s="95">
        <f>(I35/('Table I'!G11-'Table I'!G9)*100)</f>
        <v>0</v>
      </c>
      <c r="K35" s="93">
        <v>0</v>
      </c>
      <c r="L35" s="93"/>
      <c r="M35" s="93">
        <f t="shared" si="1"/>
        <v>0</v>
      </c>
      <c r="N35" s="95">
        <f>(M35)/'Table I'!K11*100</f>
        <v>0</v>
      </c>
      <c r="O35" s="93">
        <v>0</v>
      </c>
      <c r="P35" s="95">
        <f>(O35+I35)/(O60+'Table I'!G11-'Table I'!G9)*100</f>
        <v>0</v>
      </c>
      <c r="Q35" s="93">
        <v>0</v>
      </c>
      <c r="R35" s="95">
        <f>(Q35)/'Table I'!G7*100</f>
        <v>0</v>
      </c>
      <c r="S35" s="93">
        <v>0</v>
      </c>
      <c r="T35" s="95">
        <f>(S35)/'Table I'!G7*100</f>
        <v>0</v>
      </c>
      <c r="U35" s="93">
        <v>0</v>
      </c>
      <c r="V35" s="93"/>
      <c r="W35" s="93"/>
      <c r="X35" s="93"/>
    </row>
    <row r="36" spans="1:24" s="77" customFormat="1" x14ac:dyDescent="0.25">
      <c r="A36" s="92"/>
      <c r="B36" s="93" t="s">
        <v>156</v>
      </c>
      <c r="C36" s="93" t="s">
        <v>208</v>
      </c>
      <c r="D36" s="93"/>
      <c r="E36" s="93">
        <v>0</v>
      </c>
      <c r="F36" s="93">
        <v>0</v>
      </c>
      <c r="G36" s="93">
        <v>0</v>
      </c>
      <c r="H36" s="93"/>
      <c r="I36" s="93">
        <f t="shared" si="0"/>
        <v>0</v>
      </c>
      <c r="J36" s="95">
        <f>(I36/('Table I'!G11-'Table I'!G9)*100)</f>
        <v>0</v>
      </c>
      <c r="K36" s="93">
        <v>0</v>
      </c>
      <c r="L36" s="93"/>
      <c r="M36" s="93">
        <f t="shared" si="1"/>
        <v>0</v>
      </c>
      <c r="N36" s="95">
        <f>(M36)/'Table I'!K11*100</f>
        <v>0</v>
      </c>
      <c r="O36" s="93">
        <v>0</v>
      </c>
      <c r="P36" s="95">
        <f>(O36+I36)/(O60+'Table I'!G11-'Table I'!G9)*100</f>
        <v>0</v>
      </c>
      <c r="Q36" s="93">
        <v>0</v>
      </c>
      <c r="R36" s="95">
        <f>(Q36)/'Table I'!G7*100</f>
        <v>0</v>
      </c>
      <c r="S36" s="93">
        <v>0</v>
      </c>
      <c r="T36" s="95">
        <f>(S36)/'Table I'!G7*100</f>
        <v>0</v>
      </c>
      <c r="U36" s="93">
        <v>0</v>
      </c>
      <c r="V36" s="93"/>
      <c r="W36" s="93"/>
      <c r="X36" s="93"/>
    </row>
    <row r="37" spans="1:24" s="77" customFormat="1" ht="60" x14ac:dyDescent="0.25">
      <c r="A37" s="92"/>
      <c r="B37" s="93" t="s">
        <v>158</v>
      </c>
      <c r="C37" s="93" t="s">
        <v>209</v>
      </c>
      <c r="D37" s="93"/>
      <c r="E37" s="93">
        <v>0</v>
      </c>
      <c r="F37" s="93">
        <v>0</v>
      </c>
      <c r="G37" s="93">
        <v>0</v>
      </c>
      <c r="H37" s="93"/>
      <c r="I37" s="93">
        <f t="shared" si="0"/>
        <v>0</v>
      </c>
      <c r="J37" s="95">
        <f>(I37/('Table I'!G11-'Table I'!G9)*100)</f>
        <v>0</v>
      </c>
      <c r="K37" s="93">
        <v>0</v>
      </c>
      <c r="L37" s="93"/>
      <c r="M37" s="93">
        <f t="shared" si="1"/>
        <v>0</v>
      </c>
      <c r="N37" s="95">
        <f>(M37)/'Table I'!K11*100</f>
        <v>0</v>
      </c>
      <c r="O37" s="93">
        <v>0</v>
      </c>
      <c r="P37" s="95">
        <f>(O37+I37)/(O60+'Table I'!G11-'Table I'!G9)*100</f>
        <v>0</v>
      </c>
      <c r="Q37" s="93">
        <v>0</v>
      </c>
      <c r="R37" s="95">
        <f>(Q37)/'Table I'!G7*100</f>
        <v>0</v>
      </c>
      <c r="S37" s="93">
        <v>0</v>
      </c>
      <c r="T37" s="95">
        <f>(S37)/'Table I'!G7*100</f>
        <v>0</v>
      </c>
      <c r="U37" s="93">
        <v>0</v>
      </c>
      <c r="V37" s="93"/>
      <c r="W37" s="93"/>
      <c r="X37" s="93"/>
    </row>
    <row r="38" spans="1:24" s="77" customFormat="1" ht="48" x14ac:dyDescent="0.25">
      <c r="A38" s="92"/>
      <c r="B38" s="93" t="s">
        <v>166</v>
      </c>
      <c r="C38" s="93" t="s">
        <v>210</v>
      </c>
      <c r="D38" s="93"/>
      <c r="E38" s="93">
        <v>0</v>
      </c>
      <c r="F38" s="93">
        <v>0</v>
      </c>
      <c r="G38" s="93">
        <v>0</v>
      </c>
      <c r="H38" s="93"/>
      <c r="I38" s="93">
        <f t="shared" si="0"/>
        <v>0</v>
      </c>
      <c r="J38" s="95">
        <f>(I38/('Table I'!G11-'Table I'!G9)*100)</f>
        <v>0</v>
      </c>
      <c r="K38" s="93">
        <v>0</v>
      </c>
      <c r="L38" s="93"/>
      <c r="M38" s="93">
        <f t="shared" si="1"/>
        <v>0</v>
      </c>
      <c r="N38" s="95">
        <f>(M38)/'Table I'!K11*100</f>
        <v>0</v>
      </c>
      <c r="O38" s="93">
        <v>0</v>
      </c>
      <c r="P38" s="95">
        <f>(O38+I38)/(O60+'Table I'!G11-'Table I'!G9)*100</f>
        <v>0</v>
      </c>
      <c r="Q38" s="93">
        <v>0</v>
      </c>
      <c r="R38" s="95">
        <f>(Q38)/'Table I'!G7*100</f>
        <v>0</v>
      </c>
      <c r="S38" s="93">
        <v>0</v>
      </c>
      <c r="T38" s="95">
        <f>(S38)/'Table I'!G7*100</f>
        <v>0</v>
      </c>
      <c r="U38" s="93">
        <v>0</v>
      </c>
      <c r="V38" s="93"/>
      <c r="W38" s="93"/>
      <c r="X38" s="93"/>
    </row>
    <row r="39" spans="1:24" s="77" customFormat="1" ht="24" x14ac:dyDescent="0.25">
      <c r="A39" s="92"/>
      <c r="B39" s="93" t="s">
        <v>177</v>
      </c>
      <c r="C39" s="93" t="s">
        <v>211</v>
      </c>
      <c r="D39" s="93"/>
      <c r="E39" s="93">
        <v>0</v>
      </c>
      <c r="F39" s="93">
        <v>0</v>
      </c>
      <c r="G39" s="93">
        <v>0</v>
      </c>
      <c r="H39" s="93"/>
      <c r="I39" s="93">
        <f t="shared" si="0"/>
        <v>0</v>
      </c>
      <c r="J39" s="95">
        <f>(I39/('Table I'!G11-'Table I'!G9)*100)</f>
        <v>0</v>
      </c>
      <c r="K39" s="93">
        <v>0</v>
      </c>
      <c r="L39" s="93"/>
      <c r="M39" s="93">
        <f t="shared" si="1"/>
        <v>0</v>
      </c>
      <c r="N39" s="95">
        <f>(M39)/'Table I'!K11*100</f>
        <v>0</v>
      </c>
      <c r="O39" s="93">
        <v>0</v>
      </c>
      <c r="P39" s="95">
        <f>(O39+I39)/(O60+'Table I'!G11-'Table I'!G9)*100</f>
        <v>0</v>
      </c>
      <c r="Q39" s="93">
        <v>0</v>
      </c>
      <c r="R39" s="95">
        <f>(Q39)/'Table I'!G7*100</f>
        <v>0</v>
      </c>
      <c r="S39" s="93">
        <v>0</v>
      </c>
      <c r="T39" s="95">
        <f>(S39)/'Table I'!G7*100</f>
        <v>0</v>
      </c>
      <c r="U39" s="93">
        <v>0</v>
      </c>
      <c r="V39" s="93"/>
      <c r="W39" s="93"/>
      <c r="X39" s="93"/>
    </row>
    <row r="40" spans="1:24" s="77" customFormat="1" ht="24" x14ac:dyDescent="0.25">
      <c r="A40" s="92"/>
      <c r="B40" s="93" t="s">
        <v>179</v>
      </c>
      <c r="C40" s="93" t="s">
        <v>212</v>
      </c>
      <c r="D40" s="93"/>
      <c r="E40" s="93">
        <v>90</v>
      </c>
      <c r="F40" s="93">
        <v>348070</v>
      </c>
      <c r="G40" s="93">
        <v>0</v>
      </c>
      <c r="H40" s="93"/>
      <c r="I40" s="93">
        <f t="shared" si="0"/>
        <v>348070</v>
      </c>
      <c r="J40" s="95">
        <f>(I40/('Table I'!G11-'Table I'!G9)*100)</f>
        <v>18.034715025906735</v>
      </c>
      <c r="K40" s="93">
        <v>348070</v>
      </c>
      <c r="L40" s="93"/>
      <c r="M40" s="93">
        <f t="shared" si="1"/>
        <v>348070</v>
      </c>
      <c r="N40" s="95">
        <f>(M40)/'Table I'!K11*100</f>
        <v>18.034715025906735</v>
      </c>
      <c r="O40" s="93">
        <v>0</v>
      </c>
      <c r="P40" s="95">
        <f>(O40+I40)/(O60+'Table I'!G11-'Table I'!G9)*100</f>
        <v>18.034715025906735</v>
      </c>
      <c r="Q40" s="93">
        <v>70</v>
      </c>
      <c r="R40" s="95">
        <f>(Q40)/'Table I'!G7*100</f>
        <v>9.9412048740307318E-3</v>
      </c>
      <c r="S40" s="93">
        <v>0</v>
      </c>
      <c r="T40" s="95">
        <f>(S40)/'Table I'!G7*100</f>
        <v>0</v>
      </c>
      <c r="U40" s="93">
        <v>348070</v>
      </c>
      <c r="V40" s="93"/>
      <c r="W40" s="93"/>
      <c r="X40" s="93"/>
    </row>
    <row r="41" spans="1:24" s="77" customFormat="1" ht="36" x14ac:dyDescent="0.25">
      <c r="A41" s="92"/>
      <c r="B41" s="93" t="s">
        <v>181</v>
      </c>
      <c r="C41" s="93" t="s">
        <v>213</v>
      </c>
      <c r="D41" s="93"/>
      <c r="E41" s="93">
        <v>3</v>
      </c>
      <c r="F41" s="93">
        <v>256070</v>
      </c>
      <c r="G41" s="93">
        <v>0</v>
      </c>
      <c r="H41" s="93"/>
      <c r="I41" s="93">
        <f t="shared" si="0"/>
        <v>256070</v>
      </c>
      <c r="J41" s="95">
        <f>(I41/('Table I'!G11-'Table I'!G9)*100)</f>
        <v>13.267875647668395</v>
      </c>
      <c r="K41" s="93">
        <v>256070</v>
      </c>
      <c r="L41" s="93"/>
      <c r="M41" s="93">
        <f t="shared" si="1"/>
        <v>256070</v>
      </c>
      <c r="N41" s="95">
        <f>(M41)/'Table I'!K11*100</f>
        <v>13.267875647668395</v>
      </c>
      <c r="O41" s="93">
        <v>0</v>
      </c>
      <c r="P41" s="95">
        <f>(O41+I41)/(O60+'Table I'!G11-'Table I'!G9)*100</f>
        <v>13.267875647668395</v>
      </c>
      <c r="Q41" s="93">
        <v>224070</v>
      </c>
      <c r="R41" s="95">
        <f>(Q41)/'Table I'!G7*100</f>
        <v>31.821796801772372</v>
      </c>
      <c r="S41" s="93">
        <v>0</v>
      </c>
      <c r="T41" s="95">
        <f>(S41)/'Table I'!G7*100</f>
        <v>0</v>
      </c>
      <c r="U41" s="93">
        <v>256070</v>
      </c>
      <c r="V41" s="93"/>
      <c r="W41" s="93"/>
      <c r="X41" s="93"/>
    </row>
    <row r="42" spans="1:24" x14ac:dyDescent="0.25">
      <c r="A42" s="96"/>
      <c r="B42" s="97"/>
      <c r="C42" s="97" t="s">
        <v>214</v>
      </c>
      <c r="D42" s="97" t="s">
        <v>215</v>
      </c>
      <c r="E42" s="97"/>
      <c r="F42" s="97">
        <v>112000</v>
      </c>
      <c r="G42" s="97">
        <v>0</v>
      </c>
      <c r="H42" s="97"/>
      <c r="I42" s="97">
        <f t="shared" si="0"/>
        <v>112000</v>
      </c>
      <c r="J42" s="99">
        <f>(I42/('Table I'!G11-'Table I'!G9)*100)</f>
        <v>5.8031088082901556</v>
      </c>
      <c r="K42" s="97">
        <v>112000</v>
      </c>
      <c r="L42" s="97"/>
      <c r="M42" s="97">
        <f t="shared" si="1"/>
        <v>112000</v>
      </c>
      <c r="N42" s="99">
        <f>(M42)/'Table I'!K11*100</f>
        <v>5.8031088082901556</v>
      </c>
      <c r="O42" s="97">
        <v>0</v>
      </c>
      <c r="P42" s="99">
        <f>(O42+I42)/(O60+'Table I'!G11-'Table I'!G9)*100</f>
        <v>5.8031088082901556</v>
      </c>
      <c r="Q42" s="97">
        <v>112000</v>
      </c>
      <c r="R42" s="99">
        <f>(Q42)/'Table I'!G7*100</f>
        <v>15.90592779844917</v>
      </c>
      <c r="S42" s="97">
        <v>0</v>
      </c>
      <c r="T42" s="99">
        <f>(S42)/'Table I'!G7*100</f>
        <v>0</v>
      </c>
      <c r="U42" s="97">
        <v>112000</v>
      </c>
      <c r="V42" s="97"/>
      <c r="W42" s="97"/>
      <c r="X42" s="97"/>
    </row>
    <row r="43" spans="1:24" x14ac:dyDescent="0.25">
      <c r="A43" s="96"/>
      <c r="B43" s="97"/>
      <c r="C43" s="97" t="s">
        <v>216</v>
      </c>
      <c r="D43" s="97" t="s">
        <v>217</v>
      </c>
      <c r="E43" s="97"/>
      <c r="F43" s="97">
        <v>112000</v>
      </c>
      <c r="G43" s="97">
        <v>0</v>
      </c>
      <c r="H43" s="97"/>
      <c r="I43" s="97">
        <f t="shared" si="0"/>
        <v>112000</v>
      </c>
      <c r="J43" s="99">
        <f>(I43/('Table I'!G11-'Table I'!G9)*100)</f>
        <v>5.8031088082901556</v>
      </c>
      <c r="K43" s="97">
        <v>112000</v>
      </c>
      <c r="L43" s="97"/>
      <c r="M43" s="97">
        <f t="shared" si="1"/>
        <v>112000</v>
      </c>
      <c r="N43" s="99">
        <f>(M43)/'Table I'!K11*100</f>
        <v>5.8031088082901556</v>
      </c>
      <c r="O43" s="97">
        <v>0</v>
      </c>
      <c r="P43" s="99">
        <f>(O43+I43)/(O60+'Table I'!G11-'Table I'!G9)*100</f>
        <v>5.8031088082901556</v>
      </c>
      <c r="Q43" s="97">
        <v>112000</v>
      </c>
      <c r="R43" s="99">
        <f>(Q43)/'Table I'!G7*100</f>
        <v>15.90592779844917</v>
      </c>
      <c r="S43" s="97">
        <v>0</v>
      </c>
      <c r="T43" s="99">
        <f>(S43)/'Table I'!G7*100</f>
        <v>0</v>
      </c>
      <c r="U43" s="97">
        <v>112000</v>
      </c>
      <c r="V43" s="97"/>
      <c r="W43" s="97"/>
      <c r="X43" s="97"/>
    </row>
    <row r="44" spans="1:24" x14ac:dyDescent="0.25">
      <c r="A44" s="96"/>
      <c r="B44" s="97"/>
      <c r="C44" s="97" t="s">
        <v>218</v>
      </c>
      <c r="D44" s="97" t="s">
        <v>219</v>
      </c>
      <c r="E44" s="97"/>
      <c r="F44" s="97">
        <v>32070</v>
      </c>
      <c r="G44" s="97">
        <v>0</v>
      </c>
      <c r="H44" s="97"/>
      <c r="I44" s="97">
        <f t="shared" si="0"/>
        <v>32070</v>
      </c>
      <c r="J44" s="99">
        <f>(I44/('Table I'!G11-'Table I'!G9)*100)</f>
        <v>1.6616580310880831</v>
      </c>
      <c r="K44" s="97">
        <v>32070</v>
      </c>
      <c r="L44" s="97"/>
      <c r="M44" s="97">
        <f t="shared" si="1"/>
        <v>32070</v>
      </c>
      <c r="N44" s="99">
        <f>(M44)/'Table I'!K11*100</f>
        <v>1.6616580310880831</v>
      </c>
      <c r="O44" s="97">
        <v>0</v>
      </c>
      <c r="P44" s="99">
        <f>(O44+I44)/(O60+'Table I'!G11-'Table I'!G9)*100</f>
        <v>1.6616580310880831</v>
      </c>
      <c r="Q44" s="97">
        <v>70</v>
      </c>
      <c r="R44" s="99">
        <f>(Q44)/'Table I'!G7*100</f>
        <v>9.9412048740307318E-3</v>
      </c>
      <c r="S44" s="97">
        <v>0</v>
      </c>
      <c r="T44" s="99">
        <f>(S44)/'Table I'!G7*100</f>
        <v>0</v>
      </c>
      <c r="U44" s="97">
        <v>32070</v>
      </c>
      <c r="V44" s="97"/>
      <c r="W44" s="97"/>
      <c r="X44" s="97"/>
    </row>
    <row r="45" spans="1:24" s="77" customFormat="1" x14ac:dyDescent="0.25">
      <c r="A45" s="92"/>
      <c r="B45" s="93" t="s">
        <v>183</v>
      </c>
      <c r="C45" s="93" t="s">
        <v>220</v>
      </c>
      <c r="D45" s="93"/>
      <c r="E45" s="93">
        <v>2</v>
      </c>
      <c r="F45" s="93">
        <v>4000</v>
      </c>
      <c r="G45" s="93">
        <v>0</v>
      </c>
      <c r="H45" s="93"/>
      <c r="I45" s="93">
        <f t="shared" si="0"/>
        <v>4000</v>
      </c>
      <c r="J45" s="95">
        <f>(I45/('Table I'!G11-'Table I'!G9)*100)</f>
        <v>0.20725388601036268</v>
      </c>
      <c r="K45" s="93">
        <v>4000</v>
      </c>
      <c r="L45" s="93"/>
      <c r="M45" s="93">
        <f t="shared" si="1"/>
        <v>4000</v>
      </c>
      <c r="N45" s="95">
        <f>(M45)/'Table I'!K11*100</f>
        <v>0.20725388601036268</v>
      </c>
      <c r="O45" s="93">
        <v>0</v>
      </c>
      <c r="P45" s="95">
        <f>(O45+I45)/(O60+'Table I'!G11-'Table I'!G9)*100</f>
        <v>0.20725388601036268</v>
      </c>
      <c r="Q45" s="93">
        <v>0</v>
      </c>
      <c r="R45" s="95">
        <f>(Q45)/'Table I'!G7*100</f>
        <v>0</v>
      </c>
      <c r="S45" s="93">
        <v>0</v>
      </c>
      <c r="T45" s="95">
        <f>(S45)/'Table I'!G7*100</f>
        <v>0</v>
      </c>
      <c r="U45" s="93">
        <v>4000</v>
      </c>
      <c r="V45" s="93"/>
      <c r="W45" s="93"/>
      <c r="X45" s="93"/>
    </row>
    <row r="46" spans="1:24" s="77" customFormat="1" x14ac:dyDescent="0.25">
      <c r="A46" s="92"/>
      <c r="B46" s="93" t="s">
        <v>185</v>
      </c>
      <c r="C46" s="93" t="s">
        <v>221</v>
      </c>
      <c r="D46" s="93"/>
      <c r="E46" s="93">
        <v>0</v>
      </c>
      <c r="F46" s="93">
        <v>0</v>
      </c>
      <c r="G46" s="93">
        <v>0</v>
      </c>
      <c r="H46" s="93"/>
      <c r="I46" s="93">
        <f t="shared" si="0"/>
        <v>0</v>
      </c>
      <c r="J46" s="95">
        <f>(I46/('Table I'!G11-'Table I'!G9)*100)</f>
        <v>0</v>
      </c>
      <c r="K46" s="93">
        <v>0</v>
      </c>
      <c r="L46" s="93"/>
      <c r="M46" s="93">
        <f t="shared" si="1"/>
        <v>0</v>
      </c>
      <c r="N46" s="95">
        <f>(M46)/'Table I'!K11*100</f>
        <v>0</v>
      </c>
      <c r="O46" s="93">
        <v>0</v>
      </c>
      <c r="P46" s="95">
        <f>(O46+I46)/(O60+'Table I'!G11-'Table I'!G9)*100</f>
        <v>0</v>
      </c>
      <c r="Q46" s="93">
        <v>0</v>
      </c>
      <c r="R46" s="95">
        <f>(Q46)/'Table I'!G7*100</f>
        <v>0</v>
      </c>
      <c r="S46" s="93">
        <v>0</v>
      </c>
      <c r="T46" s="95">
        <f>(S46)/'Table I'!G7*100</f>
        <v>0</v>
      </c>
      <c r="U46" s="93">
        <v>0</v>
      </c>
      <c r="V46" s="93"/>
      <c r="W46" s="93"/>
      <c r="X46" s="93"/>
    </row>
    <row r="47" spans="1:24" s="77" customFormat="1" x14ac:dyDescent="0.25">
      <c r="A47" s="92"/>
      <c r="B47" s="93" t="s">
        <v>187</v>
      </c>
      <c r="C47" s="93" t="s">
        <v>222</v>
      </c>
      <c r="D47" s="93"/>
      <c r="E47" s="93">
        <v>0</v>
      </c>
      <c r="F47" s="93">
        <v>0</v>
      </c>
      <c r="G47" s="93">
        <v>0</v>
      </c>
      <c r="H47" s="93"/>
      <c r="I47" s="93">
        <f t="shared" si="0"/>
        <v>0</v>
      </c>
      <c r="J47" s="95">
        <f>(I47/('Table I'!G11-'Table I'!G9)*100)</f>
        <v>0</v>
      </c>
      <c r="K47" s="93">
        <v>0</v>
      </c>
      <c r="L47" s="93"/>
      <c r="M47" s="93">
        <f t="shared" si="1"/>
        <v>0</v>
      </c>
      <c r="N47" s="95">
        <f>(M47)/'Table I'!K11*100</f>
        <v>0</v>
      </c>
      <c r="O47" s="93">
        <v>0</v>
      </c>
      <c r="P47" s="95">
        <f>(O47+I47)/(O60+'Table I'!G11-'Table I'!G9)*100</f>
        <v>0</v>
      </c>
      <c r="Q47" s="93">
        <v>0</v>
      </c>
      <c r="R47" s="95">
        <f>(Q47)/'Table I'!G7*100</f>
        <v>0</v>
      </c>
      <c r="S47" s="93">
        <v>0</v>
      </c>
      <c r="T47" s="95">
        <f>(S47)/'Table I'!G7*100</f>
        <v>0</v>
      </c>
      <c r="U47" s="93">
        <v>0</v>
      </c>
      <c r="V47" s="93"/>
      <c r="W47" s="93"/>
      <c r="X47" s="93"/>
    </row>
    <row r="48" spans="1:24" s="77" customFormat="1" x14ac:dyDescent="0.25">
      <c r="A48" s="92"/>
      <c r="B48" s="93" t="s">
        <v>223</v>
      </c>
      <c r="C48" s="93" t="s">
        <v>224</v>
      </c>
      <c r="D48" s="93"/>
      <c r="E48" s="93">
        <v>1</v>
      </c>
      <c r="F48" s="93">
        <v>88000</v>
      </c>
      <c r="G48" s="93">
        <v>0</v>
      </c>
      <c r="H48" s="93"/>
      <c r="I48" s="93">
        <f t="shared" si="0"/>
        <v>88000</v>
      </c>
      <c r="J48" s="95">
        <f>(I48/('Table I'!G11-'Table I'!G9)*100)</f>
        <v>4.5595854922279795</v>
      </c>
      <c r="K48" s="93">
        <v>88000</v>
      </c>
      <c r="L48" s="93"/>
      <c r="M48" s="93">
        <f t="shared" si="1"/>
        <v>88000</v>
      </c>
      <c r="N48" s="95">
        <f>(M48)/'Table I'!K11*100</f>
        <v>4.5595854922279795</v>
      </c>
      <c r="O48" s="93">
        <v>0</v>
      </c>
      <c r="P48" s="95">
        <f>(O48+I48)/(O60+'Table I'!G11-'Table I'!G9)*100</f>
        <v>4.5595854922279795</v>
      </c>
      <c r="Q48" s="93">
        <v>0</v>
      </c>
      <c r="R48" s="95">
        <f>(Q48)/'Table I'!G7*100</f>
        <v>0</v>
      </c>
      <c r="S48" s="93">
        <v>0</v>
      </c>
      <c r="T48" s="95">
        <f>(S48)/'Table I'!G7*100</f>
        <v>0</v>
      </c>
      <c r="U48" s="93">
        <v>88000</v>
      </c>
      <c r="V48" s="93"/>
      <c r="W48" s="93"/>
      <c r="X48" s="93"/>
    </row>
    <row r="49" spans="1:24" x14ac:dyDescent="0.25">
      <c r="A49" s="96"/>
      <c r="B49" s="97"/>
      <c r="C49" s="97" t="s">
        <v>225</v>
      </c>
      <c r="D49" s="97" t="s">
        <v>226</v>
      </c>
      <c r="E49" s="97"/>
      <c r="F49" s="97">
        <v>88000</v>
      </c>
      <c r="G49" s="97">
        <v>0</v>
      </c>
      <c r="H49" s="97"/>
      <c r="I49" s="97">
        <f t="shared" si="0"/>
        <v>88000</v>
      </c>
      <c r="J49" s="99">
        <f>(I49/('Table I'!G11-'Table I'!G9)*100)</f>
        <v>4.5595854922279795</v>
      </c>
      <c r="K49" s="97">
        <v>88000</v>
      </c>
      <c r="L49" s="97"/>
      <c r="M49" s="97">
        <f t="shared" si="1"/>
        <v>88000</v>
      </c>
      <c r="N49" s="99">
        <f>(M49)/'Table I'!K11*100</f>
        <v>4.5595854922279795</v>
      </c>
      <c r="O49" s="97">
        <v>0</v>
      </c>
      <c r="P49" s="99">
        <f>(O49+I49)/(O60+'Table I'!G11-'Table I'!G9)*100</f>
        <v>4.5595854922279795</v>
      </c>
      <c r="Q49" s="97">
        <v>0</v>
      </c>
      <c r="R49" s="99">
        <f>(Q49)/'Table I'!G7*100</f>
        <v>0</v>
      </c>
      <c r="S49" s="97">
        <v>0</v>
      </c>
      <c r="T49" s="99">
        <f>(S49)/'Table I'!G7*100</f>
        <v>0</v>
      </c>
      <c r="U49" s="97">
        <v>88000</v>
      </c>
      <c r="V49" s="97"/>
      <c r="W49" s="97"/>
      <c r="X49" s="97"/>
    </row>
    <row r="50" spans="1:24" x14ac:dyDescent="0.25">
      <c r="A50" s="96"/>
      <c r="B50" s="97" t="s">
        <v>227</v>
      </c>
      <c r="C50" s="97" t="s">
        <v>196</v>
      </c>
      <c r="D50" s="97"/>
      <c r="E50" s="97"/>
      <c r="F50" s="97"/>
      <c r="G50" s="97"/>
      <c r="H50" s="97"/>
      <c r="I50" s="97"/>
      <c r="J50" s="99"/>
      <c r="K50" s="97"/>
      <c r="L50" s="97"/>
      <c r="M50" s="97"/>
      <c r="N50" s="99"/>
      <c r="O50" s="97"/>
      <c r="P50" s="99"/>
      <c r="Q50" s="97"/>
      <c r="R50" s="99"/>
      <c r="S50" s="97"/>
      <c r="T50" s="99"/>
      <c r="U50" s="97"/>
      <c r="V50" s="97"/>
      <c r="W50" s="97"/>
      <c r="X50" s="97"/>
    </row>
    <row r="51" spans="1:24" s="77" customFormat="1" x14ac:dyDescent="0.25">
      <c r="A51" s="92"/>
      <c r="B51" s="93" t="s">
        <v>228</v>
      </c>
      <c r="C51" s="93" t="s">
        <v>229</v>
      </c>
      <c r="D51" s="93"/>
      <c r="E51" s="93">
        <v>0</v>
      </c>
      <c r="F51" s="93">
        <v>0</v>
      </c>
      <c r="G51" s="93">
        <v>0</v>
      </c>
      <c r="H51" s="93"/>
      <c r="I51" s="93">
        <f t="shared" ref="I51:I59" si="2">F51+G51+H51</f>
        <v>0</v>
      </c>
      <c r="J51" s="95">
        <f>(I51/('Table I'!G11-'Table I'!G9)*100)</f>
        <v>0</v>
      </c>
      <c r="K51" s="93">
        <v>0</v>
      </c>
      <c r="L51" s="93"/>
      <c r="M51" s="93">
        <f t="shared" ref="M51:M59" si="3">K51+L51</f>
        <v>0</v>
      </c>
      <c r="N51" s="95">
        <f>(M51)/'Table I'!K11*100</f>
        <v>0</v>
      </c>
      <c r="O51" s="93">
        <v>0</v>
      </c>
      <c r="P51" s="95">
        <f>(O51+I51)/(O60+'Table I'!G11-'Table I'!G9)*100</f>
        <v>0</v>
      </c>
      <c r="Q51" s="93">
        <v>0</v>
      </c>
      <c r="R51" s="95">
        <f>(Q51)/'Table I'!G7*100</f>
        <v>0</v>
      </c>
      <c r="S51" s="93">
        <v>0</v>
      </c>
      <c r="T51" s="95">
        <f>(S51)/'Table I'!G7*100</f>
        <v>0</v>
      </c>
      <c r="U51" s="93">
        <v>0</v>
      </c>
      <c r="V51" s="93"/>
      <c r="W51" s="93"/>
      <c r="X51" s="93"/>
    </row>
    <row r="52" spans="1:24" s="77" customFormat="1" ht="24" x14ac:dyDescent="0.25">
      <c r="A52" s="92"/>
      <c r="B52" s="93" t="s">
        <v>230</v>
      </c>
      <c r="C52" s="93" t="s">
        <v>231</v>
      </c>
      <c r="D52" s="93"/>
      <c r="E52" s="93">
        <v>0</v>
      </c>
      <c r="F52" s="93">
        <v>0</v>
      </c>
      <c r="G52" s="93">
        <v>0</v>
      </c>
      <c r="H52" s="93"/>
      <c r="I52" s="93">
        <f t="shared" si="2"/>
        <v>0</v>
      </c>
      <c r="J52" s="95">
        <f>(I52/('Table I'!G11-'Table I'!G9)*100)</f>
        <v>0</v>
      </c>
      <c r="K52" s="93">
        <v>0</v>
      </c>
      <c r="L52" s="93"/>
      <c r="M52" s="93">
        <f t="shared" si="3"/>
        <v>0</v>
      </c>
      <c r="N52" s="95">
        <f>(M52)/'Table I'!K11*100</f>
        <v>0</v>
      </c>
      <c r="O52" s="93">
        <v>0</v>
      </c>
      <c r="P52" s="95">
        <f>(O52+I52)/(O60+'Table I'!G11-'Table I'!G9)*100</f>
        <v>0</v>
      </c>
      <c r="Q52" s="93">
        <v>0</v>
      </c>
      <c r="R52" s="95">
        <f>(Q52)/'Table I'!G7*100</f>
        <v>0</v>
      </c>
      <c r="S52" s="93">
        <v>0</v>
      </c>
      <c r="T52" s="95">
        <f>(S52)/'Table I'!G7*100</f>
        <v>0</v>
      </c>
      <c r="U52" s="93">
        <v>0</v>
      </c>
      <c r="V52" s="93"/>
      <c r="W52" s="93"/>
      <c r="X52" s="93"/>
    </row>
    <row r="53" spans="1:24" s="77" customFormat="1" x14ac:dyDescent="0.25">
      <c r="A53" s="92"/>
      <c r="B53" s="93" t="s">
        <v>232</v>
      </c>
      <c r="C53" s="93" t="s">
        <v>233</v>
      </c>
      <c r="D53" s="93"/>
      <c r="E53" s="93">
        <v>4</v>
      </c>
      <c r="F53" s="93">
        <v>8000</v>
      </c>
      <c r="G53" s="93">
        <v>0</v>
      </c>
      <c r="H53" s="93"/>
      <c r="I53" s="93">
        <f t="shared" si="2"/>
        <v>8000</v>
      </c>
      <c r="J53" s="95">
        <f>(I53/('Table I'!G11-'Table I'!G9)*100)</f>
        <v>0.41450777202072536</v>
      </c>
      <c r="K53" s="93">
        <v>8000</v>
      </c>
      <c r="L53" s="93"/>
      <c r="M53" s="93">
        <f t="shared" si="3"/>
        <v>8000</v>
      </c>
      <c r="N53" s="95">
        <f>(M53)/'Table I'!K11*100</f>
        <v>0.41450777202072536</v>
      </c>
      <c r="O53" s="93">
        <v>0</v>
      </c>
      <c r="P53" s="95">
        <f>(O53+I53)/(O60+'Table I'!G11-'Table I'!G9)*100</f>
        <v>0.41450777202072536</v>
      </c>
      <c r="Q53" s="93">
        <v>0</v>
      </c>
      <c r="R53" s="95">
        <f>(Q53)/'Table I'!G7*100</f>
        <v>0</v>
      </c>
      <c r="S53" s="93">
        <v>0</v>
      </c>
      <c r="T53" s="95">
        <f>(S53)/'Table I'!G7*100</f>
        <v>0</v>
      </c>
      <c r="U53" s="93">
        <v>8000</v>
      </c>
      <c r="V53" s="93"/>
      <c r="W53" s="93"/>
      <c r="X53" s="93"/>
    </row>
    <row r="54" spans="1:24" s="77" customFormat="1" x14ac:dyDescent="0.25">
      <c r="A54" s="92"/>
      <c r="B54" s="93" t="s">
        <v>234</v>
      </c>
      <c r="C54" s="93" t="s">
        <v>235</v>
      </c>
      <c r="D54" s="93"/>
      <c r="E54" s="93">
        <v>0</v>
      </c>
      <c r="F54" s="93">
        <v>0</v>
      </c>
      <c r="G54" s="93">
        <v>0</v>
      </c>
      <c r="H54" s="93"/>
      <c r="I54" s="93">
        <f t="shared" si="2"/>
        <v>0</v>
      </c>
      <c r="J54" s="95">
        <f>(I54/('Table I'!G11-'Table I'!G9)*100)</f>
        <v>0</v>
      </c>
      <c r="K54" s="93">
        <v>0</v>
      </c>
      <c r="L54" s="93"/>
      <c r="M54" s="93">
        <f t="shared" si="3"/>
        <v>0</v>
      </c>
      <c r="N54" s="95">
        <f>(M54)/'Table I'!K11*100</f>
        <v>0</v>
      </c>
      <c r="O54" s="93">
        <v>0</v>
      </c>
      <c r="P54" s="95">
        <f>(O54+I54)/(O60+'Table I'!G11-'Table I'!G9)*100</f>
        <v>0</v>
      </c>
      <c r="Q54" s="93">
        <v>0</v>
      </c>
      <c r="R54" s="95">
        <f>(Q54)/'Table I'!G7*100</f>
        <v>0</v>
      </c>
      <c r="S54" s="93">
        <v>0</v>
      </c>
      <c r="T54" s="95">
        <f>(S54)/'Table I'!G7*100</f>
        <v>0</v>
      </c>
      <c r="U54" s="93">
        <v>0</v>
      </c>
      <c r="V54" s="93"/>
      <c r="W54" s="93"/>
      <c r="X54" s="93"/>
    </row>
    <row r="55" spans="1:24" s="77" customFormat="1" x14ac:dyDescent="0.25">
      <c r="A55" s="92"/>
      <c r="B55" s="93" t="s">
        <v>236</v>
      </c>
      <c r="C55" s="93" t="s">
        <v>237</v>
      </c>
      <c r="D55" s="93"/>
      <c r="E55" s="93">
        <v>0</v>
      </c>
      <c r="F55" s="93">
        <v>0</v>
      </c>
      <c r="G55" s="93">
        <v>0</v>
      </c>
      <c r="H55" s="93"/>
      <c r="I55" s="93">
        <f t="shared" si="2"/>
        <v>0</v>
      </c>
      <c r="J55" s="95">
        <f>(I55/('Table I'!G11-'Table I'!G9)*100)</f>
        <v>0</v>
      </c>
      <c r="K55" s="93">
        <v>0</v>
      </c>
      <c r="L55" s="93"/>
      <c r="M55" s="93">
        <f t="shared" si="3"/>
        <v>0</v>
      </c>
      <c r="N55" s="95">
        <f>(M55)/'Table I'!K11*100</f>
        <v>0</v>
      </c>
      <c r="O55" s="93">
        <v>0</v>
      </c>
      <c r="P55" s="95">
        <f>(O55+I55)/(O60+'Table I'!G11-'Table I'!G9)*100</f>
        <v>0</v>
      </c>
      <c r="Q55" s="93">
        <v>0</v>
      </c>
      <c r="R55" s="95">
        <f>(Q55)/'Table I'!G7*100</f>
        <v>0</v>
      </c>
      <c r="S55" s="93">
        <v>0</v>
      </c>
      <c r="T55" s="95">
        <f>(S55)/'Table I'!G7*100</f>
        <v>0</v>
      </c>
      <c r="U55" s="93">
        <v>0</v>
      </c>
      <c r="V55" s="93"/>
      <c r="W55" s="93"/>
      <c r="X55" s="93"/>
    </row>
    <row r="56" spans="1:24" s="77" customFormat="1" x14ac:dyDescent="0.25">
      <c r="A56" s="92"/>
      <c r="B56" s="93" t="s">
        <v>238</v>
      </c>
      <c r="C56" s="93" t="s">
        <v>239</v>
      </c>
      <c r="D56" s="93"/>
      <c r="E56" s="93">
        <v>0</v>
      </c>
      <c r="F56" s="93">
        <v>0</v>
      </c>
      <c r="G56" s="93"/>
      <c r="H56" s="93"/>
      <c r="I56" s="93">
        <f t="shared" si="2"/>
        <v>0</v>
      </c>
      <c r="J56" s="95">
        <f>(I56/('Table I'!G11-'Table I'!G9)*100)</f>
        <v>0</v>
      </c>
      <c r="K56" s="93">
        <v>0</v>
      </c>
      <c r="L56" s="93">
        <v>0</v>
      </c>
      <c r="M56" s="93">
        <f t="shared" si="3"/>
        <v>0</v>
      </c>
      <c r="N56" s="95">
        <f>(M56)/'Table I'!K11*100</f>
        <v>0</v>
      </c>
      <c r="O56" s="93">
        <v>0</v>
      </c>
      <c r="P56" s="95">
        <f>(O56+I56)/(O60+'Table I'!G11-'Table I'!G9)*100</f>
        <v>0</v>
      </c>
      <c r="Q56" s="93">
        <v>0</v>
      </c>
      <c r="R56" s="95">
        <f>(Q56)/'Table I'!G7*100</f>
        <v>0</v>
      </c>
      <c r="S56" s="93">
        <v>0</v>
      </c>
      <c r="T56" s="95">
        <f>(S56)/'Table I'!G7*100</f>
        <v>0</v>
      </c>
      <c r="U56" s="93">
        <v>0</v>
      </c>
      <c r="V56" s="93"/>
      <c r="W56" s="93"/>
      <c r="X56" s="93"/>
    </row>
    <row r="57" spans="1:24" s="77" customFormat="1" x14ac:dyDescent="0.25">
      <c r="A57" s="92"/>
      <c r="B57" s="93" t="s">
        <v>240</v>
      </c>
      <c r="C57" s="93" t="s">
        <v>241</v>
      </c>
      <c r="D57" s="93"/>
      <c r="E57" s="93">
        <v>0</v>
      </c>
      <c r="F57" s="93">
        <v>0</v>
      </c>
      <c r="G57" s="93"/>
      <c r="H57" s="93"/>
      <c r="I57" s="93">
        <f t="shared" si="2"/>
        <v>0</v>
      </c>
      <c r="J57" s="95">
        <f>(I57/('Table I'!G11-'Table I'!G9)*100)</f>
        <v>0</v>
      </c>
      <c r="K57" s="93">
        <v>0</v>
      </c>
      <c r="L57" s="93">
        <v>0</v>
      </c>
      <c r="M57" s="93">
        <f t="shared" si="3"/>
        <v>0</v>
      </c>
      <c r="N57" s="95">
        <f>(M57)/'Table I'!K11*100</f>
        <v>0</v>
      </c>
      <c r="O57" s="93">
        <v>0</v>
      </c>
      <c r="P57" s="95">
        <f>(O57+I57)/(O60+'Table I'!G11-'Table I'!G9)*100</f>
        <v>0</v>
      </c>
      <c r="Q57" s="93">
        <v>0</v>
      </c>
      <c r="R57" s="95">
        <f>(Q57)/'Table I'!G7*100</f>
        <v>0</v>
      </c>
      <c r="S57" s="93">
        <v>0</v>
      </c>
      <c r="T57" s="95">
        <f>(S57)/'Table I'!G7*100</f>
        <v>0</v>
      </c>
      <c r="U57" s="93">
        <v>0</v>
      </c>
      <c r="V57" s="93"/>
      <c r="W57" s="93"/>
      <c r="X57" s="93"/>
    </row>
    <row r="58" spans="1:24" s="77" customFormat="1" x14ac:dyDescent="0.25">
      <c r="A58" s="92"/>
      <c r="B58" s="93" t="s">
        <v>242</v>
      </c>
      <c r="C58" s="93" t="s">
        <v>243</v>
      </c>
      <c r="D58" s="93"/>
      <c r="E58" s="93">
        <v>0</v>
      </c>
      <c r="F58" s="93">
        <v>0</v>
      </c>
      <c r="G58" s="93"/>
      <c r="H58" s="93"/>
      <c r="I58" s="93">
        <f t="shared" si="2"/>
        <v>0</v>
      </c>
      <c r="J58" s="95">
        <f>(I58/('Table I'!G11-'Table I'!G9)*100)</f>
        <v>0</v>
      </c>
      <c r="K58" s="93">
        <v>0</v>
      </c>
      <c r="L58" s="93">
        <v>0</v>
      </c>
      <c r="M58" s="93">
        <f t="shared" si="3"/>
        <v>0</v>
      </c>
      <c r="N58" s="95">
        <f>(M58)/'Table I'!K11*100</f>
        <v>0</v>
      </c>
      <c r="O58" s="93">
        <v>0</v>
      </c>
      <c r="P58" s="95">
        <f>(O58+I58)/(O60+'Table I'!G11-'Table I'!G9)*100</f>
        <v>0</v>
      </c>
      <c r="Q58" s="93">
        <v>0</v>
      </c>
      <c r="R58" s="95">
        <f>(Q58)/'Table I'!G7*100</f>
        <v>0</v>
      </c>
      <c r="S58" s="93">
        <v>0</v>
      </c>
      <c r="T58" s="95">
        <f>(S58)/'Table I'!G7*100</f>
        <v>0</v>
      </c>
      <c r="U58" s="93">
        <v>0</v>
      </c>
      <c r="V58" s="93"/>
      <c r="W58" s="93"/>
      <c r="X58" s="93"/>
    </row>
    <row r="59" spans="1:24" s="78" customFormat="1" ht="12.6" thickBot="1" x14ac:dyDescent="0.3">
      <c r="A59" s="100"/>
      <c r="B59" s="101"/>
      <c r="C59" s="101" t="s">
        <v>244</v>
      </c>
      <c r="D59" s="101"/>
      <c r="E59" s="101">
        <f>+E34+E35+E36+E37+E38+E39+E40+E41+E45+E46+E47+E48+E51+E52+E53+E54+E55+E56+E57+E58</f>
        <v>100</v>
      </c>
      <c r="F59" s="101">
        <f>+F34+F35+F36+F37+F38+F39+F40+F41+F45+F46+F47+F48+F51+F52+F53+F54+F55+F56+F57+F58</f>
        <v>704140</v>
      </c>
      <c r="G59" s="101">
        <f>+G34+G35+G36+G37+G38+G39+G40+G41+G45+G46+G47+G48+G51+G52+G53+G54+G55+G56+G57+G58</f>
        <v>0</v>
      </c>
      <c r="H59" s="101">
        <f>+H34+H35+H36+H37+H38+H39+H40+H41+H45+H46+H47+H48+H51+H52+H53+H54+H55+H56+H57+H58</f>
        <v>0</v>
      </c>
      <c r="I59" s="101">
        <f t="shared" si="2"/>
        <v>704140</v>
      </c>
      <c r="J59" s="103">
        <f>(I59/('Table I'!G11-'Table I'!G9)*100)</f>
        <v>36.483937823834196</v>
      </c>
      <c r="K59" s="101">
        <f>+K34+K35+K36+K37+K38+K39+K40+K41+K45+K46+K47+K48+K51+K52+K53+K54+K55+K56+K57+K58</f>
        <v>704140</v>
      </c>
      <c r="L59" s="101">
        <f>+L34+L35+L36+L37+L38+L39+L40+L41+L45+L46+L47+L48+L51+L52+L53+L54+L55+L56+L57+L58</f>
        <v>0</v>
      </c>
      <c r="M59" s="101">
        <f t="shared" si="3"/>
        <v>704140</v>
      </c>
      <c r="N59" s="103">
        <f>(M59)/'Table I'!K11*100</f>
        <v>36.483937823834196</v>
      </c>
      <c r="O59" s="101">
        <f>+O34+O35+O36+O37+O38+O39+O40+O41+O45+O46+O47+O48+O51+O52+O53+O54+O55+O56+O57+O58</f>
        <v>0</v>
      </c>
      <c r="P59" s="103">
        <f>(O59+I59)/(O60+'Table I'!G11-'Table I'!G9)*100</f>
        <v>36.483937823834196</v>
      </c>
      <c r="Q59" s="101">
        <f>+Q34+Q35+Q36+Q37+Q38+Q39+Q40+Q41+Q45+Q46+Q47+Q48+Q51+Q52+Q53+Q54+Q55+Q56+Q57+Q58</f>
        <v>224140</v>
      </c>
      <c r="R59" s="103">
        <f>(Q59)/'Table I'!G7*100</f>
        <v>31.831738006646404</v>
      </c>
      <c r="S59" s="101">
        <f>+S34+S35+S36+S37+S38+S39+S40+S41+S45+S46+S47+S48+S51+S52+S53+S54+S55+S56+S57+S58</f>
        <v>0</v>
      </c>
      <c r="T59" s="103">
        <f>(S59)/'Table I'!G7*100</f>
        <v>0</v>
      </c>
      <c r="U59" s="101">
        <f>+U34+U35+U36+U37+U38+U39+U40+U41+U45+U46+U47+U48+U51+U52+U53+U54+U55+U56+U57+U58</f>
        <v>704140</v>
      </c>
      <c r="V59" s="101">
        <f>+V34+V35+V36+V37+V38+V39+V40+V41+V45+V46+V47+V48+V51+V52+V53+V54+V55+V56+V57+V58</f>
        <v>0</v>
      </c>
      <c r="W59" s="101">
        <f>+W34+W35+W36+W37+W38+W39+W40+W41+W45+W46+W47+W48+W51+W52+W53+W54+W55+W56+W57+W58</f>
        <v>0</v>
      </c>
      <c r="X59" s="101">
        <f>+X34+X35+X36+X37+X38+X39+X40+X41+X45+X46+X47+X48+X51+X52+X53+X54+X55+X56+X57+X58</f>
        <v>0</v>
      </c>
    </row>
    <row r="60" spans="1:24" s="76" customFormat="1" ht="24.6" thickBot="1" x14ac:dyDescent="0.3">
      <c r="A60" s="108"/>
      <c r="B60" s="109"/>
      <c r="C60" s="109" t="s">
        <v>245</v>
      </c>
      <c r="D60" s="109"/>
      <c r="E60" s="109">
        <f t="shared" ref="E60:U60" si="4">E18+E27+E32+E59</f>
        <v>100</v>
      </c>
      <c r="F60" s="109">
        <f t="shared" si="4"/>
        <v>704140</v>
      </c>
      <c r="G60" s="109">
        <f t="shared" si="4"/>
        <v>0</v>
      </c>
      <c r="H60" s="109">
        <f t="shared" si="4"/>
        <v>0</v>
      </c>
      <c r="I60" s="109">
        <f t="shared" si="4"/>
        <v>704140</v>
      </c>
      <c r="J60" s="111">
        <f t="shared" si="4"/>
        <v>36.483937823834196</v>
      </c>
      <c r="K60" s="109">
        <f t="shared" si="4"/>
        <v>704140</v>
      </c>
      <c r="L60" s="109">
        <f t="shared" si="4"/>
        <v>0</v>
      </c>
      <c r="M60" s="109">
        <f t="shared" si="4"/>
        <v>704140</v>
      </c>
      <c r="N60" s="111">
        <f t="shared" si="4"/>
        <v>36.483937823834196</v>
      </c>
      <c r="O60" s="109">
        <f t="shared" si="4"/>
        <v>0</v>
      </c>
      <c r="P60" s="111">
        <f t="shared" si="4"/>
        <v>36.483937823834196</v>
      </c>
      <c r="Q60" s="109">
        <f t="shared" si="4"/>
        <v>224140</v>
      </c>
      <c r="R60" s="111">
        <f t="shared" si="4"/>
        <v>31.831738006646404</v>
      </c>
      <c r="S60" s="109">
        <f t="shared" si="4"/>
        <v>0</v>
      </c>
      <c r="T60" s="111">
        <f t="shared" si="4"/>
        <v>0</v>
      </c>
      <c r="U60" s="109">
        <f t="shared" si="4"/>
        <v>704140</v>
      </c>
      <c r="V60" s="109"/>
      <c r="W60" s="109"/>
      <c r="X60" s="117"/>
    </row>
  </sheetData>
  <mergeCells count="28">
    <mergeCell ref="V2:X2"/>
    <mergeCell ref="V3:X3"/>
    <mergeCell ref="I2:I4"/>
    <mergeCell ref="J2:J4"/>
    <mergeCell ref="K2:N2"/>
    <mergeCell ref="K5:N5"/>
    <mergeCell ref="Q5:R5"/>
    <mergeCell ref="S5:T5"/>
    <mergeCell ref="S2:T2"/>
    <mergeCell ref="Q3:Q4"/>
    <mergeCell ref="R3:R4"/>
    <mergeCell ref="S3:S4"/>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8"/>
  <sheetViews>
    <sheetView topLeftCell="A2" workbookViewId="0">
      <selection activeCell="A6" sqref="A6:T8"/>
    </sheetView>
  </sheetViews>
  <sheetFormatPr defaultRowHeight="13.2" x14ac:dyDescent="0.25"/>
  <cols>
    <col min="1" max="1" width="5.33203125" customWidth="1"/>
    <col min="2" max="2" width="33.6640625" customWidth="1"/>
    <col min="3" max="3" width="18" customWidth="1"/>
    <col min="4" max="4" width="13.44140625" customWidth="1"/>
    <col min="5" max="5" width="12.44140625" customWidth="1"/>
    <col min="6" max="6" width="14.6640625" customWidth="1"/>
    <col min="7" max="7" width="14.44140625" customWidth="1"/>
    <col min="8" max="8" width="12.109375" customWidth="1"/>
    <col min="9" max="9" width="14.6640625" customWidth="1"/>
    <col min="10" max="10" width="12.109375" customWidth="1"/>
    <col min="11" max="11" width="8.44140625" customWidth="1"/>
    <col min="12" max="12" width="10.44140625" customWidth="1"/>
    <col min="13" max="13" width="13" style="28" customWidth="1"/>
    <col min="14" max="14" width="17.77734375" customWidth="1"/>
    <col min="15" max="15" width="18.6640625" customWidth="1"/>
    <col min="16" max="16" width="9.44140625" customWidth="1"/>
    <col min="17" max="17" width="11" style="28" customWidth="1"/>
    <col min="18" max="18" width="11" customWidth="1"/>
    <col min="19" max="19" width="11.6640625" style="28" customWidth="1"/>
    <col min="20" max="20" width="12.44140625" customWidth="1"/>
  </cols>
  <sheetData>
    <row r="1" spans="1:20" ht="14.4" x14ac:dyDescent="0.25">
      <c r="A1" s="166" t="s">
        <v>94</v>
      </c>
      <c r="B1" s="166"/>
      <c r="C1" s="166"/>
      <c r="D1" s="166"/>
      <c r="E1" s="166"/>
      <c r="F1" s="166"/>
      <c r="G1" s="166"/>
      <c r="H1" s="166"/>
      <c r="I1" s="166"/>
      <c r="J1" s="166"/>
      <c r="K1" s="166"/>
      <c r="L1" s="166"/>
      <c r="M1" s="166"/>
      <c r="N1" s="166"/>
      <c r="O1" s="166"/>
      <c r="P1" s="166"/>
      <c r="Q1" s="166"/>
      <c r="R1" s="166"/>
      <c r="S1" s="166"/>
      <c r="T1" s="166"/>
    </row>
    <row r="2" spans="1:20" ht="40.5" customHeight="1" x14ac:dyDescent="0.25">
      <c r="A2" s="204"/>
      <c r="B2" s="142" t="s">
        <v>90</v>
      </c>
      <c r="C2" s="142" t="s">
        <v>78</v>
      </c>
      <c r="D2" s="142" t="s">
        <v>100</v>
      </c>
      <c r="E2" s="142" t="s">
        <v>63</v>
      </c>
      <c r="F2" s="142" t="s">
        <v>79</v>
      </c>
      <c r="G2" s="142" t="s">
        <v>80</v>
      </c>
      <c r="H2" s="142" t="s">
        <v>98</v>
      </c>
      <c r="I2" s="142" t="s">
        <v>82</v>
      </c>
      <c r="J2" s="145" t="s">
        <v>59</v>
      </c>
      <c r="K2" s="211"/>
      <c r="L2" s="211"/>
      <c r="M2" s="212"/>
      <c r="N2" s="142" t="s">
        <v>58</v>
      </c>
      <c r="O2" s="142" t="s">
        <v>101</v>
      </c>
      <c r="P2" s="145" t="s">
        <v>57</v>
      </c>
      <c r="Q2" s="148"/>
      <c r="R2" s="145" t="s">
        <v>56</v>
      </c>
      <c r="S2" s="148"/>
      <c r="T2" s="142" t="s">
        <v>99</v>
      </c>
    </row>
    <row r="3" spans="1:20" ht="27" customHeight="1" x14ac:dyDescent="0.25">
      <c r="A3" s="205"/>
      <c r="B3" s="207"/>
      <c r="C3" s="153"/>
      <c r="D3" s="153"/>
      <c r="E3" s="153"/>
      <c r="F3" s="153"/>
      <c r="G3" s="153"/>
      <c r="H3" s="207"/>
      <c r="I3" s="207"/>
      <c r="J3" s="145" t="s">
        <v>26</v>
      </c>
      <c r="K3" s="147"/>
      <c r="L3" s="148"/>
      <c r="M3" s="213" t="s">
        <v>73</v>
      </c>
      <c r="N3" s="153"/>
      <c r="O3" s="207"/>
      <c r="P3" s="142" t="s">
        <v>95</v>
      </c>
      <c r="Q3" s="209" t="s">
        <v>96</v>
      </c>
      <c r="R3" s="142" t="s">
        <v>102</v>
      </c>
      <c r="S3" s="209" t="s">
        <v>97</v>
      </c>
      <c r="T3" s="207"/>
    </row>
    <row r="4" spans="1:20" ht="33" customHeight="1" x14ac:dyDescent="0.25">
      <c r="A4" s="206"/>
      <c r="B4" s="208"/>
      <c r="C4" s="144"/>
      <c r="D4" s="144"/>
      <c r="E4" s="144"/>
      <c r="F4" s="144"/>
      <c r="G4" s="144"/>
      <c r="H4" s="208"/>
      <c r="I4" s="208"/>
      <c r="J4" s="11" t="s">
        <v>74</v>
      </c>
      <c r="K4" s="11" t="s">
        <v>75</v>
      </c>
      <c r="L4" s="11" t="s">
        <v>38</v>
      </c>
      <c r="M4" s="214"/>
      <c r="N4" s="144"/>
      <c r="O4" s="208"/>
      <c r="P4" s="144"/>
      <c r="Q4" s="210"/>
      <c r="R4" s="208"/>
      <c r="S4" s="210"/>
      <c r="T4" s="208"/>
    </row>
    <row r="5" spans="1:20" ht="45" customHeight="1" x14ac:dyDescent="0.25">
      <c r="A5" s="51"/>
      <c r="B5" s="49" t="s">
        <v>40</v>
      </c>
      <c r="C5" s="50" t="s">
        <v>41</v>
      </c>
      <c r="D5" s="49" t="s">
        <v>42</v>
      </c>
      <c r="E5" s="50" t="s">
        <v>43</v>
      </c>
      <c r="F5" s="49" t="s">
        <v>44</v>
      </c>
      <c r="G5" s="49" t="s">
        <v>45</v>
      </c>
      <c r="H5" s="50" t="s">
        <v>87</v>
      </c>
      <c r="I5" s="50" t="s">
        <v>47</v>
      </c>
      <c r="J5" s="149" t="s">
        <v>48</v>
      </c>
      <c r="K5" s="168"/>
      <c r="L5" s="168"/>
      <c r="M5" s="150"/>
      <c r="N5" s="49" t="s">
        <v>49</v>
      </c>
      <c r="O5" s="50" t="s">
        <v>51</v>
      </c>
      <c r="P5" s="149" t="s">
        <v>52</v>
      </c>
      <c r="Q5" s="150"/>
      <c r="R5" s="149" t="s">
        <v>53</v>
      </c>
      <c r="S5" s="150"/>
      <c r="T5" s="50" t="s">
        <v>54</v>
      </c>
    </row>
    <row r="6" spans="1:20" s="61" customFormat="1" ht="15.9" customHeight="1" x14ac:dyDescent="0.25">
      <c r="A6" s="123" t="s">
        <v>246</v>
      </c>
      <c r="B6" s="118" t="s">
        <v>247</v>
      </c>
      <c r="C6" s="118"/>
      <c r="D6" s="118">
        <v>0</v>
      </c>
      <c r="E6" s="118">
        <v>0</v>
      </c>
      <c r="F6" s="118">
        <v>0</v>
      </c>
      <c r="G6" s="118">
        <v>0</v>
      </c>
      <c r="H6" s="118">
        <f>E6+F6+G6</f>
        <v>0</v>
      </c>
      <c r="I6" s="118">
        <f>(H6/('Table I'!G11-'Table I'!G9)*100)</f>
        <v>0</v>
      </c>
      <c r="J6" s="118">
        <v>0</v>
      </c>
      <c r="K6" s="118">
        <v>0</v>
      </c>
      <c r="L6" s="118">
        <f>J6+K6</f>
        <v>0</v>
      </c>
      <c r="M6" s="119">
        <f>(L6)/'Table I'!K11*100</f>
        <v>0</v>
      </c>
      <c r="N6" s="118">
        <v>0</v>
      </c>
      <c r="O6" s="118">
        <f>(N6+H6)/(N8+'Table I'!G11-'Table I'!G9)*100</f>
        <v>0</v>
      </c>
      <c r="P6" s="120">
        <v>0</v>
      </c>
      <c r="Q6" s="121">
        <f>(P6)/'Table I'!G11*100</f>
        <v>0</v>
      </c>
      <c r="R6" s="120">
        <v>0</v>
      </c>
      <c r="S6" s="121">
        <f>(R6)/'Table I'!G11*100</f>
        <v>0</v>
      </c>
      <c r="T6" s="122">
        <v>0</v>
      </c>
    </row>
    <row r="7" spans="1:20" s="61" customFormat="1" ht="40.200000000000003" thickBot="1" x14ac:dyDescent="0.3">
      <c r="A7" s="124" t="s">
        <v>248</v>
      </c>
      <c r="B7" s="125" t="s">
        <v>249</v>
      </c>
      <c r="C7" s="125"/>
      <c r="D7" s="125">
        <v>0</v>
      </c>
      <c r="E7" s="125">
        <v>0</v>
      </c>
      <c r="F7" s="125">
        <v>0</v>
      </c>
      <c r="G7" s="125">
        <v>0</v>
      </c>
      <c r="H7" s="125">
        <f>E7+F7+G7</f>
        <v>0</v>
      </c>
      <c r="I7" s="125">
        <f>(H7/('Table I'!G11-'Table I'!G9)*100)</f>
        <v>0</v>
      </c>
      <c r="J7" s="125">
        <v>0</v>
      </c>
      <c r="K7" s="125">
        <v>0</v>
      </c>
      <c r="L7" s="125">
        <f>J7+K7</f>
        <v>0</v>
      </c>
      <c r="M7" s="126">
        <f>(L7)/'Table I'!K11*100</f>
        <v>0</v>
      </c>
      <c r="N7" s="125">
        <v>0</v>
      </c>
      <c r="O7" s="125">
        <f>(N7+H7)/(N8+'Table I'!G11-'Table I'!G9)*100</f>
        <v>0</v>
      </c>
      <c r="P7" s="125">
        <v>0</v>
      </c>
      <c r="Q7" s="126">
        <f>(P7)/'Table I'!G11*100</f>
        <v>0</v>
      </c>
      <c r="R7" s="125">
        <v>0</v>
      </c>
      <c r="S7" s="126">
        <f>(R7)/'Table I'!G11*100</f>
        <v>0</v>
      </c>
      <c r="T7" s="125">
        <v>0</v>
      </c>
    </row>
    <row r="8" spans="1:20" ht="27" thickBot="1" x14ac:dyDescent="0.3">
      <c r="A8" s="127"/>
      <c r="B8" s="128" t="s">
        <v>250</v>
      </c>
      <c r="C8" s="128"/>
      <c r="D8" s="128">
        <v>0</v>
      </c>
      <c r="E8" s="128">
        <f t="shared" ref="E8:T8" si="0">E6+E7</f>
        <v>0</v>
      </c>
      <c r="F8" s="128">
        <f t="shared" si="0"/>
        <v>0</v>
      </c>
      <c r="G8" s="128">
        <f t="shared" si="0"/>
        <v>0</v>
      </c>
      <c r="H8" s="128">
        <f t="shared" si="0"/>
        <v>0</v>
      </c>
      <c r="I8" s="128">
        <f t="shared" si="0"/>
        <v>0</v>
      </c>
      <c r="J8" s="128">
        <f t="shared" si="0"/>
        <v>0</v>
      </c>
      <c r="K8" s="128">
        <f t="shared" si="0"/>
        <v>0</v>
      </c>
      <c r="L8" s="128">
        <f t="shared" si="0"/>
        <v>0</v>
      </c>
      <c r="M8" s="129">
        <f t="shared" si="0"/>
        <v>0</v>
      </c>
      <c r="N8" s="128">
        <f t="shared" si="0"/>
        <v>0</v>
      </c>
      <c r="O8" s="128">
        <f t="shared" si="0"/>
        <v>0</v>
      </c>
      <c r="P8" s="128">
        <f t="shared" si="0"/>
        <v>0</v>
      </c>
      <c r="Q8" s="129">
        <f t="shared" si="0"/>
        <v>0</v>
      </c>
      <c r="R8" s="128">
        <f t="shared" si="0"/>
        <v>0</v>
      </c>
      <c r="S8" s="129">
        <f t="shared" si="0"/>
        <v>0</v>
      </c>
      <c r="T8" s="130">
        <f t="shared" si="0"/>
        <v>0</v>
      </c>
    </row>
  </sheetData>
  <mergeCells count="25">
    <mergeCell ref="Q3:Q4"/>
    <mergeCell ref="R3:R4"/>
    <mergeCell ref="S3:S4"/>
    <mergeCell ref="G2:G4"/>
    <mergeCell ref="H2:H4"/>
    <mergeCell ref="I2:I4"/>
    <mergeCell ref="J2:M2"/>
    <mergeCell ref="J3:L3"/>
    <mergeCell ref="M3:M4"/>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9"/>
  <sheetViews>
    <sheetView workbookViewId="0">
      <selection activeCell="C21" sqref="C21"/>
    </sheetView>
  </sheetViews>
  <sheetFormatPr defaultRowHeight="13.2" x14ac:dyDescent="0.25"/>
  <cols>
    <col min="2" max="2" width="27.44140625" customWidth="1"/>
    <col min="3" max="3" width="24.33203125" customWidth="1"/>
    <col min="4" max="4" width="11" customWidth="1"/>
    <col min="5" max="5" width="26.6640625" customWidth="1"/>
    <col min="6" max="6" width="24.33203125" customWidth="1"/>
    <col min="7" max="7" width="10.77734375" customWidth="1"/>
    <col min="8" max="8" width="24.109375" customWidth="1"/>
    <col min="11" max="11" width="20.77734375" customWidth="1"/>
    <col min="12" max="12" width="2.109375" customWidth="1"/>
    <col min="13" max="13" width="4.109375" customWidth="1"/>
  </cols>
  <sheetData>
    <row r="1" spans="1:11" ht="16.2" thickBot="1" x14ac:dyDescent="0.3">
      <c r="A1" s="217" t="s">
        <v>104</v>
      </c>
      <c r="B1" s="217"/>
      <c r="C1" s="217"/>
      <c r="D1" s="217"/>
      <c r="E1" s="217"/>
      <c r="F1" s="217"/>
      <c r="G1" s="217"/>
      <c r="H1" s="217"/>
      <c r="I1" s="217"/>
      <c r="J1" s="217"/>
      <c r="K1" s="217"/>
    </row>
    <row r="2" spans="1:11" ht="51" customHeight="1" thickTop="1" x14ac:dyDescent="0.25">
      <c r="A2" s="218" t="s">
        <v>105</v>
      </c>
      <c r="B2" s="220" t="s">
        <v>106</v>
      </c>
      <c r="C2" s="220"/>
      <c r="D2" s="220"/>
      <c r="E2" s="220" t="s">
        <v>107</v>
      </c>
      <c r="F2" s="220"/>
      <c r="G2" s="220"/>
      <c r="H2" s="221" t="s">
        <v>108</v>
      </c>
      <c r="I2" s="221"/>
      <c r="J2" s="221"/>
      <c r="K2" s="30" t="s">
        <v>109</v>
      </c>
    </row>
    <row r="3" spans="1:11" x14ac:dyDescent="0.25">
      <c r="A3" s="219"/>
      <c r="B3" s="222" t="s">
        <v>110</v>
      </c>
      <c r="C3" s="222"/>
      <c r="D3" s="222"/>
      <c r="E3" s="222" t="s">
        <v>111</v>
      </c>
      <c r="F3" s="222"/>
      <c r="G3" s="222"/>
      <c r="H3" s="222" t="s">
        <v>112</v>
      </c>
      <c r="I3" s="222"/>
      <c r="J3" s="222"/>
      <c r="K3" s="31" t="s">
        <v>113</v>
      </c>
    </row>
    <row r="4" spans="1:11" ht="26.4" x14ac:dyDescent="0.25">
      <c r="A4" s="219"/>
      <c r="B4" s="32" t="s">
        <v>114</v>
      </c>
      <c r="C4" s="33" t="s">
        <v>115</v>
      </c>
      <c r="D4" s="32" t="s">
        <v>116</v>
      </c>
      <c r="E4" s="32" t="s">
        <v>114</v>
      </c>
      <c r="F4" s="33" t="s">
        <v>115</v>
      </c>
      <c r="G4" s="32" t="s">
        <v>116</v>
      </c>
      <c r="H4" s="223" t="s">
        <v>117</v>
      </c>
      <c r="I4" s="223"/>
      <c r="J4" s="223"/>
      <c r="K4" s="34"/>
    </row>
    <row r="5" spans="1:11" x14ac:dyDescent="0.25">
      <c r="A5" s="35"/>
      <c r="B5" s="36"/>
      <c r="C5" s="36"/>
      <c r="D5" s="36"/>
      <c r="E5" s="36"/>
      <c r="F5" s="36"/>
      <c r="G5" s="36"/>
      <c r="H5" s="37" t="s">
        <v>118</v>
      </c>
      <c r="I5" s="36"/>
      <c r="J5" s="36" t="s">
        <v>119</v>
      </c>
      <c r="K5" s="34"/>
    </row>
    <row r="6" spans="1:11" x14ac:dyDescent="0.25">
      <c r="A6" s="35"/>
      <c r="B6" s="36"/>
      <c r="C6" s="36"/>
      <c r="D6" s="36"/>
      <c r="E6" s="36"/>
      <c r="F6" s="36"/>
      <c r="G6" s="36"/>
      <c r="H6" s="37" t="s">
        <v>120</v>
      </c>
      <c r="I6" s="36"/>
      <c r="J6" s="36" t="s">
        <v>119</v>
      </c>
      <c r="K6" s="34"/>
    </row>
    <row r="7" spans="1:11" ht="45" customHeight="1" x14ac:dyDescent="0.25">
      <c r="A7" s="35"/>
      <c r="B7" s="36"/>
      <c r="C7" s="36"/>
      <c r="D7" s="36"/>
      <c r="E7" s="36"/>
      <c r="F7" s="36"/>
      <c r="G7" s="36"/>
      <c r="H7" s="38" t="s">
        <v>121</v>
      </c>
      <c r="I7" s="36"/>
      <c r="J7" s="36" t="s">
        <v>119</v>
      </c>
      <c r="K7" s="34"/>
    </row>
    <row r="8" spans="1:11" x14ac:dyDescent="0.25">
      <c r="A8" s="35"/>
      <c r="B8" s="36"/>
      <c r="C8" s="36"/>
      <c r="D8" s="36"/>
      <c r="E8" s="36"/>
      <c r="F8" s="36"/>
      <c r="G8" s="36"/>
      <c r="H8" s="37" t="s">
        <v>122</v>
      </c>
      <c r="I8" s="36"/>
      <c r="J8" s="36"/>
      <c r="K8" s="34"/>
    </row>
    <row r="9" spans="1:11" ht="26.4" x14ac:dyDescent="0.25">
      <c r="A9" s="35"/>
      <c r="B9" s="36"/>
      <c r="C9" s="36"/>
      <c r="D9" s="36"/>
      <c r="E9" s="36"/>
      <c r="F9" s="36"/>
      <c r="G9" s="36"/>
      <c r="H9" s="38" t="s">
        <v>123</v>
      </c>
      <c r="I9" s="36"/>
      <c r="J9" s="36"/>
      <c r="K9" s="34"/>
    </row>
    <row r="10" spans="1:11" x14ac:dyDescent="0.25">
      <c r="A10" s="35"/>
      <c r="B10" s="36"/>
      <c r="C10" s="36"/>
      <c r="D10" s="36"/>
      <c r="E10" s="36"/>
      <c r="F10" s="36"/>
      <c r="G10" s="36"/>
      <c r="H10" s="36"/>
      <c r="I10" s="36"/>
      <c r="J10" s="36"/>
      <c r="K10" s="34"/>
    </row>
    <row r="11" spans="1:11" x14ac:dyDescent="0.25">
      <c r="A11" s="35"/>
      <c r="B11" s="36"/>
      <c r="C11" s="36"/>
      <c r="D11" s="36"/>
      <c r="E11" s="36"/>
      <c r="F11" s="36"/>
      <c r="G11" s="36"/>
      <c r="H11" s="36"/>
      <c r="I11" s="36"/>
      <c r="J11" s="36"/>
      <c r="K11" s="34"/>
    </row>
    <row r="12" spans="1:11" x14ac:dyDescent="0.25">
      <c r="A12" s="35"/>
      <c r="B12" s="36"/>
      <c r="C12" s="36"/>
      <c r="D12" s="36"/>
      <c r="E12" s="36"/>
      <c r="F12" s="36"/>
      <c r="G12" s="36"/>
      <c r="H12" s="36"/>
      <c r="I12" s="36"/>
      <c r="J12" s="36"/>
      <c r="K12" s="34"/>
    </row>
    <row r="13" spans="1:11" x14ac:dyDescent="0.25">
      <c r="A13" s="35"/>
      <c r="B13" s="36"/>
      <c r="C13" s="36"/>
      <c r="D13" s="36"/>
      <c r="E13" s="36"/>
      <c r="F13" s="36"/>
      <c r="G13" s="36"/>
      <c r="H13" s="36"/>
      <c r="I13" s="36"/>
      <c r="J13" s="36"/>
      <c r="K13" s="34"/>
    </row>
    <row r="14" spans="1:11" x14ac:dyDescent="0.25">
      <c r="A14" s="35"/>
      <c r="B14" s="36"/>
      <c r="C14" s="36"/>
      <c r="D14" s="36"/>
      <c r="E14" s="36"/>
      <c r="F14" s="36"/>
      <c r="G14" s="36"/>
      <c r="H14" s="36"/>
      <c r="I14" s="36"/>
      <c r="J14" s="36"/>
      <c r="K14" s="34"/>
    </row>
    <row r="15" spans="1:11" x14ac:dyDescent="0.25">
      <c r="A15" s="35"/>
      <c r="B15" s="36"/>
      <c r="C15" s="36"/>
      <c r="D15" s="36"/>
      <c r="E15" s="36"/>
      <c r="F15" s="36"/>
      <c r="G15" s="36"/>
      <c r="H15" s="36"/>
      <c r="I15" s="36"/>
      <c r="J15" s="36"/>
      <c r="K15" s="34"/>
    </row>
    <row r="16" spans="1:11" ht="13.8" thickBot="1" x14ac:dyDescent="0.3">
      <c r="A16" s="39"/>
      <c r="B16" s="40"/>
      <c r="C16" s="40"/>
      <c r="D16" s="40"/>
      <c r="E16" s="40"/>
      <c r="F16" s="40"/>
      <c r="G16" s="40"/>
      <c r="H16" s="40"/>
      <c r="I16" s="40"/>
      <c r="J16" s="40"/>
      <c r="K16" s="41"/>
    </row>
    <row r="17" spans="1:11" ht="30.75" customHeight="1" thickTop="1" x14ac:dyDescent="0.25">
      <c r="A17" s="215" t="s">
        <v>124</v>
      </c>
      <c r="B17" s="215"/>
      <c r="C17" s="215"/>
      <c r="D17" s="215"/>
      <c r="E17" s="215"/>
      <c r="F17" s="215"/>
      <c r="G17" s="215"/>
      <c r="H17" s="215"/>
      <c r="I17" s="215"/>
      <c r="J17" s="215"/>
      <c r="K17" s="215"/>
    </row>
    <row r="18" spans="1:11" ht="13.8" x14ac:dyDescent="0.25">
      <c r="A18" s="216" t="s">
        <v>125</v>
      </c>
      <c r="B18" s="216"/>
      <c r="C18" s="216"/>
      <c r="D18" s="216"/>
      <c r="E18" s="216"/>
      <c r="F18" s="216"/>
      <c r="G18" s="216"/>
      <c r="H18" s="216"/>
      <c r="I18" s="216"/>
      <c r="J18" s="216"/>
      <c r="K18" s="216"/>
    </row>
    <row r="19" spans="1:11" x14ac:dyDescent="0.25">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workbookViewId="0">
      <selection activeCell="C25" sqref="C25"/>
    </sheetView>
  </sheetViews>
  <sheetFormatPr defaultRowHeight="13.2" x14ac:dyDescent="0.25"/>
  <cols>
    <col min="1" max="1" width="43.77734375" customWidth="1"/>
    <col min="2" max="2" width="28.6640625" customWidth="1"/>
    <col min="3" max="3" width="32.6640625" customWidth="1"/>
  </cols>
  <sheetData>
    <row r="1" spans="1:3" x14ac:dyDescent="0.25">
      <c r="A1" s="225" t="s">
        <v>133</v>
      </c>
      <c r="B1" s="225"/>
      <c r="C1" s="225"/>
    </row>
    <row r="2" spans="1:3" x14ac:dyDescent="0.25">
      <c r="A2" s="224" t="s">
        <v>134</v>
      </c>
      <c r="B2" s="224"/>
      <c r="C2" s="224"/>
    </row>
    <row r="3" spans="1:3" x14ac:dyDescent="0.25">
      <c r="A3" s="36"/>
      <c r="B3" s="46" t="s">
        <v>135</v>
      </c>
      <c r="C3" s="45" t="s">
        <v>141</v>
      </c>
    </row>
    <row r="4" spans="1:3" x14ac:dyDescent="0.25">
      <c r="A4" s="45" t="s">
        <v>136</v>
      </c>
      <c r="B4" s="36"/>
      <c r="C4" s="36"/>
    </row>
    <row r="5" spans="1:3" x14ac:dyDescent="0.25">
      <c r="A5" s="16" t="s">
        <v>137</v>
      </c>
      <c r="B5" s="36"/>
      <c r="C5" s="36"/>
    </row>
    <row r="6" spans="1:3" x14ac:dyDescent="0.25">
      <c r="A6" s="16" t="s">
        <v>138</v>
      </c>
      <c r="B6" s="36"/>
      <c r="C6" s="36"/>
    </row>
    <row r="7" spans="1:3" x14ac:dyDescent="0.25">
      <c r="A7" s="16" t="s">
        <v>139</v>
      </c>
      <c r="B7" s="47"/>
      <c r="C7" s="47"/>
    </row>
    <row r="8" spans="1:3" x14ac:dyDescent="0.25">
      <c r="A8" s="45" t="s">
        <v>140</v>
      </c>
      <c r="B8" s="36"/>
      <c r="C8" s="36"/>
    </row>
  </sheetData>
  <mergeCells count="2">
    <mergeCell ref="A2:C2"/>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Table I</vt:lpstr>
      <vt:lpstr>Table II</vt:lpstr>
      <vt:lpstr>Table III</vt:lpstr>
      <vt:lpstr>Table IV</vt:lpstr>
      <vt:lpstr>Table V</vt:lpstr>
      <vt:lpstr>Table 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Dilip Swarnkar</cp:lastModifiedBy>
  <dcterms:created xsi:type="dcterms:W3CDTF">2016-01-05T09:38:22Z</dcterms:created>
  <dcterms:modified xsi:type="dcterms:W3CDTF">2023-02-16T10:51:28Z</dcterms:modified>
</cp:coreProperties>
</file>